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C:\Users\egbarber\Desktop\"/>
    </mc:Choice>
  </mc:AlternateContent>
  <xr:revisionPtr revIDLastSave="0" documentId="8_{A8B6293B-D43F-4A79-9281-8373EAEF85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-2023 definitivo" sheetId="1" r:id="rId1"/>
  </sheets>
  <definedNames>
    <definedName name="_xlnm.Print_Area" localSheetId="0">'2022-2023 definitivo'!$A$4:$M$299</definedName>
    <definedName name="_xlnm.Print_Titles" localSheetId="0">'2022-2023 definitivo'!$2:$3</definedName>
  </definedNames>
  <calcPr calcId="191029"/>
  <extLst>
    <ext uri="GoogleSheetsCustomDataVersion1">
      <go:sheetsCustomData xmlns:go="http://customooxmlschemas.google.com/" r:id="rId8" roundtripDataSignature="AMtx7mh6KAACwfVDBmC0xTogFu/W+ms2JQ=="/>
    </ext>
  </extLst>
</workbook>
</file>

<file path=xl/calcChain.xml><?xml version="1.0" encoding="utf-8"?>
<calcChain xmlns="http://schemas.openxmlformats.org/spreadsheetml/2006/main">
  <c r="J7" i="1" l="1"/>
  <c r="J11" i="1"/>
  <c r="J296" i="1"/>
  <c r="L7" i="1"/>
  <c r="L11" i="1"/>
  <c r="L26" i="1"/>
  <c r="L110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H299" i="1"/>
  <c r="K299" i="1" s="1"/>
  <c r="F299" i="1"/>
  <c r="H298" i="1"/>
  <c r="L298" i="1" s="1"/>
  <c r="F298" i="1"/>
  <c r="H297" i="1"/>
  <c r="K297" i="1" s="1"/>
  <c r="F297" i="1"/>
  <c r="H296" i="1"/>
  <c r="L296" i="1" s="1"/>
  <c r="H295" i="1"/>
  <c r="L295" i="1" s="1"/>
  <c r="F295" i="1"/>
  <c r="H294" i="1"/>
  <c r="L294" i="1" s="1"/>
  <c r="H293" i="1"/>
  <c r="L293" i="1" s="1"/>
  <c r="F293" i="1"/>
  <c r="H292" i="1"/>
  <c r="K292" i="1" s="1"/>
  <c r="F292" i="1"/>
  <c r="E291" i="1"/>
  <c r="H290" i="1"/>
  <c r="L290" i="1" s="1"/>
  <c r="F290" i="1"/>
  <c r="H289" i="1"/>
  <c r="L289" i="1" s="1"/>
  <c r="F289" i="1"/>
  <c r="E288" i="1"/>
  <c r="H287" i="1"/>
  <c r="L287" i="1" s="1"/>
  <c r="F287" i="1"/>
  <c r="H286" i="1"/>
  <c r="L286" i="1" s="1"/>
  <c r="F286" i="1"/>
  <c r="H285" i="1"/>
  <c r="L285" i="1" s="1"/>
  <c r="F285" i="1"/>
  <c r="H284" i="1"/>
  <c r="L284" i="1" s="1"/>
  <c r="H283" i="1"/>
  <c r="L283" i="1" s="1"/>
  <c r="F283" i="1"/>
  <c r="H279" i="1"/>
  <c r="L279" i="1" s="1"/>
  <c r="H278" i="1"/>
  <c r="L278" i="1" s="1"/>
  <c r="F278" i="1"/>
  <c r="F277" i="1" s="1"/>
  <c r="E277" i="1"/>
  <c r="H233" i="1"/>
  <c r="L233" i="1" s="1"/>
  <c r="H231" i="1"/>
  <c r="I231" i="1" s="1"/>
  <c r="F231" i="1"/>
  <c r="H230" i="1"/>
  <c r="I230" i="1" s="1"/>
  <c r="F230" i="1"/>
  <c r="H229" i="1"/>
  <c r="I229" i="1" s="1"/>
  <c r="F229" i="1"/>
  <c r="E228" i="1"/>
  <c r="F228" i="1" s="1"/>
  <c r="H227" i="1"/>
  <c r="I227" i="1" s="1"/>
  <c r="H226" i="1"/>
  <c r="L226" i="1" s="1"/>
  <c r="H225" i="1"/>
  <c r="I225" i="1" s="1"/>
  <c r="H224" i="1"/>
  <c r="L224" i="1" s="1"/>
  <c r="E223" i="1"/>
  <c r="F223" i="1" s="1"/>
  <c r="H222" i="1"/>
  <c r="I222" i="1" s="1"/>
  <c r="H221" i="1"/>
  <c r="L221" i="1" s="1"/>
  <c r="H220" i="1"/>
  <c r="L220" i="1" s="1"/>
  <c r="H219" i="1"/>
  <c r="L219" i="1" s="1"/>
  <c r="H218" i="1"/>
  <c r="I218" i="1" s="1"/>
  <c r="E217" i="1"/>
  <c r="F217" i="1" s="1"/>
  <c r="H216" i="1"/>
  <c r="I216" i="1" s="1"/>
  <c r="H215" i="1"/>
  <c r="I215" i="1" s="1"/>
  <c r="H214" i="1"/>
  <c r="L214" i="1" s="1"/>
  <c r="H213" i="1"/>
  <c r="L213" i="1" s="1"/>
  <c r="H212" i="1"/>
  <c r="L212" i="1" s="1"/>
  <c r="F212" i="1"/>
  <c r="E211" i="1"/>
  <c r="F211" i="1" s="1"/>
  <c r="H210" i="1"/>
  <c r="L210" i="1" s="1"/>
  <c r="F209" i="1"/>
  <c r="E209" i="1"/>
  <c r="H208" i="1"/>
  <c r="L208" i="1" s="1"/>
  <c r="H207" i="1"/>
  <c r="L207" i="1" s="1"/>
  <c r="H206" i="1"/>
  <c r="I206" i="1" s="1"/>
  <c r="F206" i="1"/>
  <c r="F205" i="1" s="1"/>
  <c r="E205" i="1"/>
  <c r="H174" i="1"/>
  <c r="L174" i="1" s="1"/>
  <c r="H173" i="1"/>
  <c r="L173" i="1" s="1"/>
  <c r="H172" i="1"/>
  <c r="J172" i="1" s="1"/>
  <c r="H171" i="1"/>
  <c r="I171" i="1" s="1"/>
  <c r="H170" i="1"/>
  <c r="L170" i="1" s="1"/>
  <c r="H169" i="1"/>
  <c r="L169" i="1" s="1"/>
  <c r="F169" i="1"/>
  <c r="F168" i="1" s="1"/>
  <c r="E168" i="1"/>
  <c r="H166" i="1"/>
  <c r="J166" i="1" s="1"/>
  <c r="F166" i="1"/>
  <c r="H165" i="1"/>
  <c r="I165" i="1" s="1"/>
  <c r="F165" i="1"/>
  <c r="E164" i="1"/>
  <c r="H163" i="1"/>
  <c r="I163" i="1" s="1"/>
  <c r="H162" i="1"/>
  <c r="L162" i="1" s="1"/>
  <c r="F162" i="1"/>
  <c r="H161" i="1"/>
  <c r="L161" i="1" s="1"/>
  <c r="F161" i="1"/>
  <c r="H160" i="1"/>
  <c r="L160" i="1" s="1"/>
  <c r="H159" i="1"/>
  <c r="L159" i="1" s="1"/>
  <c r="F159" i="1"/>
  <c r="H158" i="1"/>
  <c r="I158" i="1" s="1"/>
  <c r="H157" i="1"/>
  <c r="J157" i="1" s="1"/>
  <c r="F157" i="1"/>
  <c r="E156" i="1"/>
  <c r="H155" i="1"/>
  <c r="L155" i="1" s="1"/>
  <c r="H154" i="1"/>
  <c r="L154" i="1" s="1"/>
  <c r="F154" i="1"/>
  <c r="H153" i="1"/>
  <c r="I153" i="1" s="1"/>
  <c r="H152" i="1"/>
  <c r="J152" i="1" s="1"/>
  <c r="H151" i="1"/>
  <c r="L151" i="1" s="1"/>
  <c r="F151" i="1"/>
  <c r="F150" i="1" s="1"/>
  <c r="H149" i="1"/>
  <c r="L149" i="1" s="1"/>
  <c r="H148" i="1"/>
  <c r="L148" i="1" s="1"/>
  <c r="H147" i="1"/>
  <c r="J147" i="1" s="1"/>
  <c r="H146" i="1"/>
  <c r="K146" i="1" s="1"/>
  <c r="F146" i="1"/>
  <c r="F145" i="1" s="1"/>
  <c r="E145" i="1"/>
  <c r="H144" i="1"/>
  <c r="I144" i="1" s="1"/>
  <c r="H143" i="1"/>
  <c r="L143" i="1" s="1"/>
  <c r="H142" i="1"/>
  <c r="H141" i="1"/>
  <c r="H140" i="1"/>
  <c r="I140" i="1" s="1"/>
  <c r="F140" i="1"/>
  <c r="F139" i="1" s="1"/>
  <c r="E139" i="1"/>
  <c r="H114" i="1"/>
  <c r="H113" i="1"/>
  <c r="H112" i="1"/>
  <c r="I112" i="1" s="1"/>
  <c r="F112" i="1"/>
  <c r="K110" i="1"/>
  <c r="I110" i="1"/>
  <c r="H108" i="1"/>
  <c r="L108" i="1" s="1"/>
  <c r="F108" i="1"/>
  <c r="H107" i="1"/>
  <c r="L107" i="1" s="1"/>
  <c r="H106" i="1"/>
  <c r="I106" i="1" s="1"/>
  <c r="F106" i="1"/>
  <c r="H105" i="1"/>
  <c r="L105" i="1" s="1"/>
  <c r="H104" i="1"/>
  <c r="L104" i="1" s="1"/>
  <c r="F104" i="1"/>
  <c r="E103" i="1"/>
  <c r="H102" i="1"/>
  <c r="L102" i="1" s="1"/>
  <c r="F102" i="1"/>
  <c r="H101" i="1"/>
  <c r="L101" i="1" s="1"/>
  <c r="H100" i="1"/>
  <c r="L100" i="1" s="1"/>
  <c r="H99" i="1"/>
  <c r="L99" i="1" s="1"/>
  <c r="F99" i="1"/>
  <c r="H98" i="1"/>
  <c r="L98" i="1" s="1"/>
  <c r="H97" i="1"/>
  <c r="L97" i="1" s="1"/>
  <c r="F97" i="1"/>
  <c r="H96" i="1"/>
  <c r="I96" i="1" s="1"/>
  <c r="F96" i="1"/>
  <c r="H94" i="1"/>
  <c r="L94" i="1" s="1"/>
  <c r="F94" i="1"/>
  <c r="H93" i="1"/>
  <c r="L93" i="1" s="1"/>
  <c r="F93" i="1"/>
  <c r="H92" i="1"/>
  <c r="I92" i="1" s="1"/>
  <c r="F92" i="1"/>
  <c r="H91" i="1"/>
  <c r="L91" i="1" s="1"/>
  <c r="H90" i="1"/>
  <c r="L90" i="1" s="1"/>
  <c r="H89" i="1"/>
  <c r="L89" i="1" s="1"/>
  <c r="F89" i="1"/>
  <c r="E88" i="1"/>
  <c r="H87" i="1"/>
  <c r="L87" i="1" s="1"/>
  <c r="F87" i="1"/>
  <c r="H86" i="1"/>
  <c r="L86" i="1" s="1"/>
  <c r="H85" i="1"/>
  <c r="L85" i="1" s="1"/>
  <c r="H84" i="1"/>
  <c r="L84" i="1" s="1"/>
  <c r="F84" i="1"/>
  <c r="H83" i="1"/>
  <c r="L83" i="1" s="1"/>
  <c r="F83" i="1"/>
  <c r="E82" i="1"/>
  <c r="H74" i="1"/>
  <c r="L74" i="1" s="1"/>
  <c r="F74" i="1"/>
  <c r="H73" i="1"/>
  <c r="I73" i="1" s="1"/>
  <c r="F73" i="1"/>
  <c r="H72" i="1"/>
  <c r="L72" i="1" s="1"/>
  <c r="H71" i="1"/>
  <c r="L71" i="1" s="1"/>
  <c r="F71" i="1"/>
  <c r="H70" i="1"/>
  <c r="L70" i="1" s="1"/>
  <c r="F70" i="1"/>
  <c r="H69" i="1"/>
  <c r="L69" i="1" s="1"/>
  <c r="F69" i="1"/>
  <c r="H68" i="1"/>
  <c r="L68" i="1" s="1"/>
  <c r="F68" i="1"/>
  <c r="E67" i="1"/>
  <c r="H66" i="1"/>
  <c r="L66" i="1" s="1"/>
  <c r="H65" i="1"/>
  <c r="L65" i="1" s="1"/>
  <c r="F65" i="1"/>
  <c r="F64" i="1" s="1"/>
  <c r="E64" i="1"/>
  <c r="H63" i="1"/>
  <c r="L63" i="1" s="1"/>
  <c r="H62" i="1"/>
  <c r="L62" i="1" s="1"/>
  <c r="H61" i="1"/>
  <c r="I61" i="1" s="1"/>
  <c r="F61" i="1"/>
  <c r="F60" i="1" s="1"/>
  <c r="E60" i="1"/>
  <c r="H59" i="1"/>
  <c r="I59" i="1" s="1"/>
  <c r="H58" i="1"/>
  <c r="L58" i="1" s="1"/>
  <c r="F58" i="1"/>
  <c r="H57" i="1"/>
  <c r="L57" i="1" s="1"/>
  <c r="H56" i="1"/>
  <c r="I56" i="1" s="1"/>
  <c r="H55" i="1"/>
  <c r="L55" i="1" s="1"/>
  <c r="F55" i="1"/>
  <c r="E54" i="1"/>
  <c r="H53" i="1"/>
  <c r="L53" i="1" s="1"/>
  <c r="H52" i="1"/>
  <c r="L52" i="1" s="1"/>
  <c r="H51" i="1"/>
  <c r="L51" i="1" s="1"/>
  <c r="F51" i="1"/>
  <c r="F50" i="1" s="1"/>
  <c r="E50" i="1"/>
  <c r="H49" i="1"/>
  <c r="L49" i="1" s="1"/>
  <c r="F49" i="1"/>
  <c r="H48" i="1"/>
  <c r="L48" i="1" s="1"/>
  <c r="H47" i="1"/>
  <c r="L47" i="1" s="1"/>
  <c r="F47" i="1"/>
  <c r="E46" i="1"/>
  <c r="H45" i="1"/>
  <c r="I45" i="1" s="1"/>
  <c r="H44" i="1"/>
  <c r="L44" i="1" s="1"/>
  <c r="F44" i="1"/>
  <c r="F43" i="1" s="1"/>
  <c r="E43" i="1"/>
  <c r="K36" i="1"/>
  <c r="I36" i="1"/>
  <c r="K35" i="1"/>
  <c r="I35" i="1"/>
  <c r="F35" i="1"/>
  <c r="H34" i="1"/>
  <c r="L34" i="1" s="1"/>
  <c r="F34" i="1"/>
  <c r="K33" i="1"/>
  <c r="I33" i="1"/>
  <c r="F33" i="1"/>
  <c r="K32" i="1"/>
  <c r="I32" i="1"/>
  <c r="F32" i="1"/>
  <c r="E31" i="1"/>
  <c r="H30" i="1"/>
  <c r="L30" i="1" s="1"/>
  <c r="F30" i="1"/>
  <c r="H29" i="1"/>
  <c r="J29" i="1" s="1"/>
  <c r="H28" i="1"/>
  <c r="L28" i="1" s="1"/>
  <c r="F28" i="1"/>
  <c r="E27" i="1"/>
  <c r="K26" i="1"/>
  <c r="I26" i="1"/>
  <c r="H24" i="1"/>
  <c r="L24" i="1" s="1"/>
  <c r="H23" i="1"/>
  <c r="L23" i="1" s="1"/>
  <c r="K22" i="1"/>
  <c r="I22" i="1"/>
  <c r="F22" i="1"/>
  <c r="H21" i="1"/>
  <c r="L21" i="1" s="1"/>
  <c r="F21" i="1"/>
  <c r="E20" i="1"/>
  <c r="H19" i="1"/>
  <c r="L19" i="1" s="1"/>
  <c r="H18" i="1"/>
  <c r="K18" i="1" s="1"/>
  <c r="F18" i="1"/>
  <c r="F17" i="1" s="1"/>
  <c r="E17" i="1"/>
  <c r="H16" i="1"/>
  <c r="F15" i="1"/>
  <c r="E15" i="1"/>
  <c r="H13" i="1"/>
  <c r="F13" i="1"/>
  <c r="F12" i="1" s="1"/>
  <c r="E12" i="1"/>
  <c r="K11" i="1"/>
  <c r="I11" i="1"/>
  <c r="H10" i="1"/>
  <c r="L10" i="1" s="1"/>
  <c r="F10" i="1"/>
  <c r="K9" i="1"/>
  <c r="I9" i="1"/>
  <c r="K8" i="1"/>
  <c r="I8" i="1"/>
  <c r="K7" i="1"/>
  <c r="I7" i="1"/>
  <c r="H6" i="1"/>
  <c r="L6" i="1" s="1"/>
  <c r="F6" i="1"/>
  <c r="E5" i="1"/>
  <c r="J154" i="1" l="1"/>
  <c r="J68" i="1"/>
  <c r="J159" i="1"/>
  <c r="J47" i="1"/>
  <c r="J98" i="1"/>
  <c r="J72" i="1"/>
  <c r="J230" i="1"/>
  <c r="J93" i="1"/>
  <c r="F27" i="1"/>
  <c r="F164" i="1"/>
  <c r="L218" i="1"/>
  <c r="J286" i="1"/>
  <c r="J215" i="1"/>
  <c r="J144" i="1"/>
  <c r="J89" i="1"/>
  <c r="J62" i="1"/>
  <c r="I285" i="1"/>
  <c r="L29" i="1"/>
  <c r="J220" i="1"/>
  <c r="J23" i="1"/>
  <c r="L157" i="1"/>
  <c r="J279" i="1"/>
  <c r="J163" i="1"/>
  <c r="J107" i="1"/>
  <c r="J84" i="1"/>
  <c r="J57" i="1"/>
  <c r="J174" i="1"/>
  <c r="J149" i="1"/>
  <c r="J102" i="1"/>
  <c r="J30" i="1"/>
  <c r="L299" i="1"/>
  <c r="L172" i="1"/>
  <c r="L152" i="1"/>
  <c r="L106" i="1"/>
  <c r="L61" i="1"/>
  <c r="J299" i="1"/>
  <c r="J295" i="1"/>
  <c r="J290" i="1"/>
  <c r="J285" i="1"/>
  <c r="J278" i="1"/>
  <c r="J229" i="1"/>
  <c r="J224" i="1"/>
  <c r="J219" i="1"/>
  <c r="J214" i="1"/>
  <c r="J208" i="1"/>
  <c r="J173" i="1"/>
  <c r="J169" i="1"/>
  <c r="J162" i="1"/>
  <c r="J158" i="1"/>
  <c r="J153" i="1"/>
  <c r="J148" i="1"/>
  <c r="J143" i="1"/>
  <c r="J106" i="1"/>
  <c r="J101" i="1"/>
  <c r="J97" i="1"/>
  <c r="J92" i="1"/>
  <c r="J87" i="1"/>
  <c r="J83" i="1"/>
  <c r="J71" i="1"/>
  <c r="J66" i="1"/>
  <c r="J61" i="1"/>
  <c r="J56" i="1"/>
  <c r="J51" i="1"/>
  <c r="J45" i="1"/>
  <c r="J21" i="1"/>
  <c r="J10" i="1"/>
  <c r="J292" i="1"/>
  <c r="J210" i="1"/>
  <c r="J170" i="1"/>
  <c r="J52" i="1"/>
  <c r="K56" i="1"/>
  <c r="F288" i="1"/>
  <c r="L166" i="1"/>
  <c r="L147" i="1"/>
  <c r="L56" i="1"/>
  <c r="J298" i="1"/>
  <c r="J294" i="1"/>
  <c r="J289" i="1"/>
  <c r="J284" i="1"/>
  <c r="J233" i="1"/>
  <c r="J227" i="1"/>
  <c r="J222" i="1"/>
  <c r="J218" i="1"/>
  <c r="J213" i="1"/>
  <c r="J207" i="1"/>
  <c r="J161" i="1"/>
  <c r="J140" i="1"/>
  <c r="J105" i="1"/>
  <c r="J100" i="1"/>
  <c r="J96" i="1"/>
  <c r="J91" i="1"/>
  <c r="J86" i="1"/>
  <c r="J74" i="1"/>
  <c r="J70" i="1"/>
  <c r="J65" i="1"/>
  <c r="J59" i="1"/>
  <c r="J55" i="1"/>
  <c r="J49" i="1"/>
  <c r="J44" i="1"/>
  <c r="J28" i="1"/>
  <c r="J19" i="1"/>
  <c r="J225" i="1"/>
  <c r="L222" i="1"/>
  <c r="L140" i="1"/>
  <c r="L45" i="1"/>
  <c r="J297" i="1"/>
  <c r="J293" i="1"/>
  <c r="J287" i="1"/>
  <c r="J283" i="1"/>
  <c r="J231" i="1"/>
  <c r="J226" i="1"/>
  <c r="J221" i="1"/>
  <c r="J216" i="1"/>
  <c r="J212" i="1"/>
  <c r="J206" i="1"/>
  <c r="J171" i="1"/>
  <c r="J165" i="1"/>
  <c r="J160" i="1"/>
  <c r="J155" i="1"/>
  <c r="J151" i="1"/>
  <c r="J146" i="1"/>
  <c r="J108" i="1"/>
  <c r="J104" i="1"/>
  <c r="J99" i="1"/>
  <c r="J94" i="1"/>
  <c r="J90" i="1"/>
  <c r="J85" i="1"/>
  <c r="J73" i="1"/>
  <c r="J69" i="1"/>
  <c r="J63" i="1"/>
  <c r="J58" i="1"/>
  <c r="J53" i="1"/>
  <c r="J48" i="1"/>
  <c r="J34" i="1"/>
  <c r="J24" i="1"/>
  <c r="J18" i="1"/>
  <c r="J6" i="1"/>
  <c r="L227" i="1"/>
  <c r="K49" i="1"/>
  <c r="I85" i="1"/>
  <c r="I90" i="1"/>
  <c r="L216" i="1"/>
  <c r="L206" i="1"/>
  <c r="L171" i="1"/>
  <c r="L165" i="1"/>
  <c r="L146" i="1"/>
  <c r="L96" i="1"/>
  <c r="L59" i="1"/>
  <c r="L92" i="1"/>
  <c r="K218" i="1"/>
  <c r="K225" i="1"/>
  <c r="K230" i="1"/>
  <c r="L297" i="1"/>
  <c r="L230" i="1"/>
  <c r="L225" i="1"/>
  <c r="L215" i="1"/>
  <c r="L163" i="1"/>
  <c r="L144" i="1"/>
  <c r="L73" i="1"/>
  <c r="A81" i="1"/>
  <c r="I173" i="1"/>
  <c r="L292" i="1"/>
  <c r="L229" i="1"/>
  <c r="L158" i="1"/>
  <c r="L153" i="1"/>
  <c r="L18" i="1"/>
  <c r="K73" i="1"/>
  <c r="K96" i="1"/>
  <c r="K140" i="1"/>
  <c r="F67" i="1"/>
  <c r="F282" i="1"/>
  <c r="F46" i="1"/>
  <c r="K59" i="1"/>
  <c r="F103" i="1"/>
  <c r="I44" i="1"/>
  <c r="I63" i="1"/>
  <c r="I65" i="1"/>
  <c r="I72" i="1"/>
  <c r="F82" i="1"/>
  <c r="F88" i="1"/>
  <c r="I219" i="1"/>
  <c r="I287" i="1"/>
  <c r="I289" i="1"/>
  <c r="I298" i="1"/>
  <c r="F31" i="1"/>
  <c r="I47" i="1"/>
  <c r="I49" i="1"/>
  <c r="I99" i="1"/>
  <c r="I104" i="1"/>
  <c r="K158" i="1"/>
  <c r="I172" i="1"/>
  <c r="I207" i="1"/>
  <c r="I212" i="1"/>
  <c r="K215" i="1"/>
  <c r="F156" i="1"/>
  <c r="A276" i="1"/>
  <c r="I6" i="1"/>
  <c r="I19" i="1"/>
  <c r="F20" i="1"/>
  <c r="K24" i="1"/>
  <c r="I28" i="1"/>
  <c r="I51" i="1"/>
  <c r="I57" i="1"/>
  <c r="K61" i="1"/>
  <c r="K62" i="1"/>
  <c r="I71" i="1"/>
  <c r="I89" i="1"/>
  <c r="F95" i="1"/>
  <c r="I107" i="1"/>
  <c r="I148" i="1"/>
  <c r="I154" i="1"/>
  <c r="A204" i="1"/>
  <c r="K206" i="1"/>
  <c r="I220" i="1"/>
  <c r="K222" i="1"/>
  <c r="I226" i="1"/>
  <c r="I233" i="1"/>
  <c r="I295" i="1"/>
  <c r="I296" i="1"/>
  <c r="K10" i="1"/>
  <c r="I18" i="1"/>
  <c r="K19" i="1"/>
  <c r="K44" i="1"/>
  <c r="I100" i="1"/>
  <c r="I102" i="1"/>
  <c r="K144" i="1"/>
  <c r="I146" i="1"/>
  <c r="I147" i="1"/>
  <c r="I151" i="1"/>
  <c r="K153" i="1"/>
  <c r="K163" i="1"/>
  <c r="I166" i="1"/>
  <c r="I169" i="1"/>
  <c r="K171" i="1"/>
  <c r="I208" i="1"/>
  <c r="I210" i="1"/>
  <c r="I278" i="1"/>
  <c r="I283" i="1"/>
  <c r="I294" i="1"/>
  <c r="F5" i="1"/>
  <c r="K6" i="1"/>
  <c r="I30" i="1"/>
  <c r="K51" i="1"/>
  <c r="F54" i="1"/>
  <c r="K57" i="1"/>
  <c r="I62" i="1"/>
  <c r="I69" i="1"/>
  <c r="I74" i="1"/>
  <c r="I84" i="1"/>
  <c r="I87" i="1"/>
  <c r="I94" i="1"/>
  <c r="I97" i="1"/>
  <c r="I105" i="1"/>
  <c r="K106" i="1"/>
  <c r="I159" i="1"/>
  <c r="I161" i="1"/>
  <c r="K165" i="1"/>
  <c r="I213" i="1"/>
  <c r="F291" i="1"/>
  <c r="I293" i="1"/>
  <c r="K295" i="1"/>
  <c r="I53" i="1"/>
  <c r="K58" i="1"/>
  <c r="I58" i="1"/>
  <c r="K70" i="1"/>
  <c r="I70" i="1"/>
  <c r="K98" i="1"/>
  <c r="I98" i="1"/>
  <c r="K152" i="1"/>
  <c r="I152" i="1"/>
  <c r="K155" i="1"/>
  <c r="I155" i="1"/>
  <c r="K170" i="1"/>
  <c r="I170" i="1"/>
  <c r="K224" i="1"/>
  <c r="I224" i="1"/>
  <c r="K286" i="1"/>
  <c r="I286" i="1"/>
  <c r="I23" i="1"/>
  <c r="K52" i="1"/>
  <c r="I55" i="1"/>
  <c r="K68" i="1"/>
  <c r="I68" i="1"/>
  <c r="K284" i="1"/>
  <c r="I284" i="1"/>
  <c r="K290" i="1"/>
  <c r="I290" i="1"/>
  <c r="A4" i="1"/>
  <c r="I21" i="1"/>
  <c r="I29" i="1"/>
  <c r="I34" i="1"/>
  <c r="A42" i="1"/>
  <c r="I48" i="1"/>
  <c r="I52" i="1"/>
  <c r="K55" i="1"/>
  <c r="K83" i="1"/>
  <c r="I83" i="1"/>
  <c r="K86" i="1"/>
  <c r="I86" i="1"/>
  <c r="K108" i="1"/>
  <c r="I108" i="1"/>
  <c r="K143" i="1"/>
  <c r="I143" i="1"/>
  <c r="K149" i="1"/>
  <c r="I149" i="1"/>
  <c r="K174" i="1"/>
  <c r="I174" i="1"/>
  <c r="K23" i="1"/>
  <c r="K91" i="1"/>
  <c r="I91" i="1"/>
  <c r="K101" i="1"/>
  <c r="I101" i="1"/>
  <c r="K157" i="1"/>
  <c r="I157" i="1"/>
  <c r="K160" i="1"/>
  <c r="I160" i="1"/>
  <c r="K279" i="1"/>
  <c r="I279" i="1"/>
  <c r="K45" i="1"/>
  <c r="K53" i="1"/>
  <c r="K66" i="1"/>
  <c r="I66" i="1"/>
  <c r="K221" i="1"/>
  <c r="I221" i="1"/>
  <c r="I10" i="1"/>
  <c r="K21" i="1"/>
  <c r="I24" i="1"/>
  <c r="K28" i="1"/>
  <c r="K29" i="1"/>
  <c r="K34" i="1"/>
  <c r="K47" i="1"/>
  <c r="K48" i="1"/>
  <c r="K93" i="1"/>
  <c r="I93" i="1"/>
  <c r="A138" i="1"/>
  <c r="K162" i="1"/>
  <c r="I162" i="1"/>
  <c r="K214" i="1"/>
  <c r="I214" i="1"/>
  <c r="K30" i="1"/>
  <c r="K69" i="1"/>
  <c r="K71" i="1"/>
  <c r="K84" i="1"/>
  <c r="K87" i="1"/>
  <c r="K89" i="1"/>
  <c r="K92" i="1"/>
  <c r="K94" i="1"/>
  <c r="K99" i="1"/>
  <c r="K102" i="1"/>
  <c r="K104" i="1"/>
  <c r="K107" i="1"/>
  <c r="K147" i="1"/>
  <c r="K161" i="1"/>
  <c r="K172" i="1"/>
  <c r="K207" i="1"/>
  <c r="K210" i="1"/>
  <c r="K212" i="1"/>
  <c r="K216" i="1"/>
  <c r="K219" i="1"/>
  <c r="K226" i="1"/>
  <c r="K233" i="1"/>
  <c r="K285" i="1"/>
  <c r="K287" i="1"/>
  <c r="K289" i="1"/>
  <c r="I292" i="1"/>
  <c r="K293" i="1"/>
  <c r="K296" i="1"/>
  <c r="I297" i="1"/>
  <c r="K298" i="1"/>
  <c r="I299" i="1"/>
  <c r="K63" i="1"/>
  <c r="K65" i="1"/>
  <c r="K72" i="1"/>
  <c r="K74" i="1"/>
  <c r="K85" i="1"/>
  <c r="K90" i="1"/>
  <c r="K97" i="1"/>
  <c r="K100" i="1"/>
  <c r="K105" i="1"/>
  <c r="K148" i="1"/>
  <c r="K151" i="1"/>
  <c r="K154" i="1"/>
  <c r="K159" i="1"/>
  <c r="K166" i="1"/>
  <c r="K169" i="1"/>
  <c r="K173" i="1"/>
  <c r="K208" i="1"/>
  <c r="K213" i="1"/>
  <c r="K220" i="1"/>
  <c r="K227" i="1"/>
  <c r="K229" i="1"/>
  <c r="K278" i="1"/>
  <c r="K283" i="1"/>
  <c r="K294" i="1"/>
</calcChain>
</file>

<file path=xl/sharedStrings.xml><?xml version="1.0" encoding="utf-8"?>
<sst xmlns="http://schemas.openxmlformats.org/spreadsheetml/2006/main" count="699" uniqueCount="371">
  <si>
    <t>SSD</t>
  </si>
  <si>
    <t>CFU</t>
  </si>
  <si>
    <t>1° Anno   (coorte 2022)</t>
  </si>
  <si>
    <t>I</t>
  </si>
  <si>
    <t xml:space="preserve">SCB0195 - INTRODUCTION TO MEDICINE </t>
  </si>
  <si>
    <t>SCB0195A - Internal medicine</t>
  </si>
  <si>
    <t>MED/09</t>
  </si>
  <si>
    <t>De Gobbi Marco</t>
  </si>
  <si>
    <t xml:space="preserve">Morotti Alessandro </t>
  </si>
  <si>
    <t>SCB0195B - Hygiene and public health</t>
  </si>
  <si>
    <t>MED/42</t>
  </si>
  <si>
    <t>Costa Giuseppe</t>
  </si>
  <si>
    <t>Versino Elisabetta</t>
  </si>
  <si>
    <t>SCB0195C - History of medicine</t>
  </si>
  <si>
    <t>MED/02</t>
  </si>
  <si>
    <t>Ferrero Giovanni Battista</t>
  </si>
  <si>
    <t>MED/38</t>
  </si>
  <si>
    <t>SCB0195D - Occupational medicine</t>
  </si>
  <si>
    <t>MED/44</t>
  </si>
  <si>
    <t>Ciocan Catalina</t>
  </si>
  <si>
    <t>II</t>
  </si>
  <si>
    <t>SCB0196 - PHYSICS</t>
  </si>
  <si>
    <t>FIS/07</t>
  </si>
  <si>
    <t>Cirio Roberto</t>
  </si>
  <si>
    <t>OFA</t>
  </si>
  <si>
    <t>SCB0480 - PHYSICS ON LINE - start@unito</t>
  </si>
  <si>
    <t>SCB0313 - PREPARATORY BIOCHEMISTRY</t>
  </si>
  <si>
    <t>BIO/10</t>
  </si>
  <si>
    <t>Arese Marco</t>
  </si>
  <si>
    <t>Puliafito Alberto</t>
  </si>
  <si>
    <t>SCB0466 - CELL BIOLOGY AND GENETICS</t>
  </si>
  <si>
    <r>
      <rPr>
        <sz val="12"/>
        <color theme="1"/>
        <rFont val="Tahoma"/>
      </rPr>
      <t>SCB0466A</t>
    </r>
    <r>
      <rPr>
        <sz val="12"/>
        <color rgb="FFFF0000"/>
        <rFont val="Tahoma"/>
      </rPr>
      <t xml:space="preserve"> </t>
    </r>
    <r>
      <rPr>
        <sz val="12"/>
        <color theme="1"/>
        <rFont val="Tahoma"/>
      </rPr>
      <t>- Medical genetics</t>
    </r>
  </si>
  <si>
    <t>MED/03</t>
  </si>
  <si>
    <t>Roetto Antonella</t>
  </si>
  <si>
    <r>
      <rPr>
        <sz val="12"/>
        <color theme="1"/>
        <rFont val="Tahoma"/>
      </rPr>
      <t>SCB0466B</t>
    </r>
    <r>
      <rPr>
        <sz val="12"/>
        <color theme="1"/>
        <rFont val="Tahoma"/>
      </rPr>
      <t xml:space="preserve"> - </t>
    </r>
    <r>
      <rPr>
        <sz val="12"/>
        <color theme="1"/>
        <rFont val="Tahoma"/>
      </rPr>
      <t>Applied Biology</t>
    </r>
  </si>
  <si>
    <t>BIO/13</t>
  </si>
  <si>
    <t>Ceccarelli Adriano</t>
  </si>
  <si>
    <t xml:space="preserve">Perroteau Isabelle </t>
  </si>
  <si>
    <t>Retta Francesco</t>
  </si>
  <si>
    <t>SCB0315 - MEDICAL LANGUAGE</t>
  </si>
  <si>
    <t>NN</t>
  </si>
  <si>
    <t>Massari Ermelinda</t>
  </si>
  <si>
    <t>SCB0200 - BASIS OF HUMAN MORPHOLOGY 1</t>
  </si>
  <si>
    <t>SCB0200A - Human anatomy</t>
  </si>
  <si>
    <t>BIO/16</t>
  </si>
  <si>
    <t>Raimondo Stefania</t>
  </si>
  <si>
    <t>Ronchi Giulia</t>
  </si>
  <si>
    <t>SCB0200B - Histology</t>
  </si>
  <si>
    <t>BIO/17</t>
  </si>
  <si>
    <t>Giordano Silvia</t>
  </si>
  <si>
    <t>SCB0314 - BIOCHEMICAL AND MOLECULAR BASIS OF METABOLISM</t>
  </si>
  <si>
    <t>SCB0314A - Molecular Biology 1</t>
  </si>
  <si>
    <t>BIO/11</t>
  </si>
  <si>
    <t>De Bortoli Michele</t>
  </si>
  <si>
    <t>SCB0314B - Molecular Biology 2</t>
  </si>
  <si>
    <t>Cutrupi Santina</t>
  </si>
  <si>
    <t>SCB0314C - Biochemistry</t>
  </si>
  <si>
    <t xml:space="preserve">Arese Marco </t>
  </si>
  <si>
    <t>SCB0314D - Bioinformatics</t>
  </si>
  <si>
    <t>INF/01</t>
  </si>
  <si>
    <t>INT1247 - CORSO FORMAZIONE SICUREZZA (16 ore)</t>
  </si>
  <si>
    <t>SCB0237 - ANATOMY CLERKSHIP1</t>
  </si>
  <si>
    <t>SCB0238 - HISTOLOGY CLERKSHIP 1</t>
  </si>
  <si>
    <t>SCB0232 - INTERPROFESSIONAL CLERKSHIP 1</t>
  </si>
  <si>
    <t>2° Anno   (coorte 2021)</t>
  </si>
  <si>
    <t>SCB0202 - BASIS OF HUMAN MORPHOLOGY 2</t>
  </si>
  <si>
    <t>Vercelli Alessandro</t>
  </si>
  <si>
    <t>SCB0203 - PHYSIOLOGICAL  BASIS OF HUMAN BODY</t>
  </si>
  <si>
    <t xml:space="preserve">SCB0203A - Physiological basis of human body mod 1  </t>
  </si>
  <si>
    <t>BIO/09</t>
  </si>
  <si>
    <t>Tempia Filippo</t>
  </si>
  <si>
    <t>Buffo Annalisa</t>
  </si>
  <si>
    <t xml:space="preserve">SCB0203B - Physiological basis of human body mod 2 </t>
  </si>
  <si>
    <t>SCB0204 - MICROBIOLOGY</t>
  </si>
  <si>
    <t>MED/07</t>
  </si>
  <si>
    <t>Lembo David</t>
  </si>
  <si>
    <t>Civra Andrea</t>
  </si>
  <si>
    <t>Donalisio Manuela</t>
  </si>
  <si>
    <t>SCB0205 - BASIC PATHOLOGY AND IMMUNOLOGY</t>
  </si>
  <si>
    <t>SCB0205A - General pathology</t>
  </si>
  <si>
    <t>MED/04</t>
  </si>
  <si>
    <t>Biasi Fiorella</t>
  </si>
  <si>
    <t>Leonarduzzi Gabriella</t>
  </si>
  <si>
    <t>Gamba Paola Francesca</t>
  </si>
  <si>
    <t>SCB0205B - Immunology</t>
  </si>
  <si>
    <t>Conti Laura</t>
  </si>
  <si>
    <t>Cavallo Federica</t>
  </si>
  <si>
    <t>SCB0207 - PATHOLOGY E PATHOPHYSIOLOGY</t>
  </si>
  <si>
    <t>SCB0208 - PHYSIOLOGY OF SYSTEMS</t>
  </si>
  <si>
    <t>Rastaldo Raffaella</t>
  </si>
  <si>
    <t>Mancardi Daniele</t>
  </si>
  <si>
    <t>SCB0426 - CLINICAL METHODOLOGY AND SEMEIOTICS</t>
  </si>
  <si>
    <t>SCB0426A - Internal medicine</t>
  </si>
  <si>
    <t>Paccotti Piero</t>
  </si>
  <si>
    <t>SCB0426B - Clinical and analytical methodology</t>
  </si>
  <si>
    <t>Terzolo Massimo</t>
  </si>
  <si>
    <t xml:space="preserve">SCB0426C - Psychiatry </t>
  </si>
  <si>
    <t>MED/25</t>
  </si>
  <si>
    <t>Maina Giuseppe</t>
  </si>
  <si>
    <t xml:space="preserve">SCB0426D - Diagnostic imaging </t>
  </si>
  <si>
    <t>MED/36</t>
  </si>
  <si>
    <t>Veltri Andrea</t>
  </si>
  <si>
    <t>Calandri Marco</t>
  </si>
  <si>
    <t>SCB0426E - Clinical pathology</t>
  </si>
  <si>
    <t>MED/05</t>
  </si>
  <si>
    <t>Sciascia Savino</t>
  </si>
  <si>
    <t>MED/14</t>
  </si>
  <si>
    <t>SCB0426F - Surgery</t>
  </si>
  <si>
    <t>MED/18</t>
  </si>
  <si>
    <t>Degiuli Maurizio</t>
  </si>
  <si>
    <t>SCB0233 - INTEGRATED APPROACH TO PROBLEM SOLVING IN MEDICINE AND EBM + BLSD (2ND YEAR)</t>
  </si>
  <si>
    <t>SCB0264 - LABORATORY CLERKSHIP 1</t>
  </si>
  <si>
    <t>SCB0265 - LABORATORY CLERKSHIP 2</t>
  </si>
  <si>
    <t>SCB0266 - LABORATORY CLERKSHIP 3</t>
  </si>
  <si>
    <t>SCB0267 - LABORATORY CLERKSHIP 4</t>
  </si>
  <si>
    <t>3° Anno   (coorte 2020)</t>
  </si>
  <si>
    <t>SCB0210 - ORTHOPEDICS AND TRAUMATOLOGY</t>
  </si>
  <si>
    <t>SCB0210A - Human Anatomy</t>
  </si>
  <si>
    <t>SCB0210B - Musculoskeletal System Diseases</t>
  </si>
  <si>
    <t>MED/33</t>
  </si>
  <si>
    <t>Castoldi Filippo</t>
  </si>
  <si>
    <t>Bellato Enrico</t>
  </si>
  <si>
    <t>Capodaglio Paolo</t>
  </si>
  <si>
    <t>SCB210C - Plastic Surgery</t>
  </si>
  <si>
    <t>MED/19</t>
  </si>
  <si>
    <t>Ciclamini Davide</t>
  </si>
  <si>
    <t>SCB0211 - ENDOCRINE, METABOLIC AND GASTROENTERIC DISEASES</t>
  </si>
  <si>
    <t>SCB0211A - Internal Medicine</t>
  </si>
  <si>
    <t>Reimondo Giuseppe</t>
  </si>
  <si>
    <t>SCB0211B - Gastroenterology</t>
  </si>
  <si>
    <t>MED/12</t>
  </si>
  <si>
    <t>Ciancio Alessia</t>
  </si>
  <si>
    <t>SCB0211C - Endocrinology</t>
  </si>
  <si>
    <t>MED/13</t>
  </si>
  <si>
    <t>Giordano Roberta</t>
  </si>
  <si>
    <t>SCB0211D - General Surgery</t>
  </si>
  <si>
    <t>I-II</t>
  </si>
  <si>
    <t>SCB0212 - CARDIOVASCULAR AND RESPIRATORY SYSTEMS</t>
  </si>
  <si>
    <t>SCB0212A - Heart Surgery</t>
  </si>
  <si>
    <t>MED/23</t>
  </si>
  <si>
    <t>Rinaldi Mauro</t>
  </si>
  <si>
    <t>SCB0212B - Physiology</t>
  </si>
  <si>
    <t>SCB0212C - Respiratory Diseases</t>
  </si>
  <si>
    <t>MED/10</t>
  </si>
  <si>
    <t>De Rose Virginia</t>
  </si>
  <si>
    <t>Ricciardolo Fabio</t>
  </si>
  <si>
    <t>Albera Carlo</t>
  </si>
  <si>
    <t>SCB0212D - Cardiovascular diseases</t>
  </si>
  <si>
    <t>MED/11</t>
  </si>
  <si>
    <t>Anselmino Matteo</t>
  </si>
  <si>
    <t>SCB0213 - HEMATOLOGY, INFECTIOUS DISEASES AND DERMATOLOGY</t>
  </si>
  <si>
    <t>SCB0213A - Infectious Diseases</t>
  </si>
  <si>
    <t>MED/17</t>
  </si>
  <si>
    <t>De Rosa F. Giuseppe</t>
  </si>
  <si>
    <t>Calcagno Andrea</t>
  </si>
  <si>
    <t>SCB0213B - Blood Diseases</t>
  </si>
  <si>
    <t>MED/15</t>
  </si>
  <si>
    <t>Cilloni Daniela</t>
  </si>
  <si>
    <t>Fava Carmen</t>
  </si>
  <si>
    <t>SCB0213C - Dermatological and Venerological Diseases</t>
  </si>
  <si>
    <t>MED/35</t>
  </si>
  <si>
    <t>Quaglino Pietro</t>
  </si>
  <si>
    <t>I - II</t>
  </si>
  <si>
    <t>SCB0282 - MEDICAL ENGLISH</t>
  </si>
  <si>
    <t>L-LIN/12</t>
  </si>
  <si>
    <t>MASSARI Ermelinda</t>
  </si>
  <si>
    <t xml:space="preserve">SCB0214 - UROLOGY </t>
  </si>
  <si>
    <t>MED/24</t>
  </si>
  <si>
    <t>Porpiglia Francesco</t>
  </si>
  <si>
    <t>Fiori Cristian</t>
  </si>
  <si>
    <t>Manfredi Matteo</t>
  </si>
  <si>
    <t>SCB0268 - CLERKSHIP ON MEDICAL / SURGICAL SPECIALITIES 1</t>
  </si>
  <si>
    <t>SCB0277 - CLERKSHIP ON MEDICAL / SURGICAL SPECIALITIES 10</t>
  </si>
  <si>
    <t>SCB0269 - CLERKSHIP ON MEDICAL / SURGICAL SPECIALITIES 2</t>
  </si>
  <si>
    <t>SCB0270 - CLERKSHIP ON MEDICAL / SURGICAL SPECIALITIES 3</t>
  </si>
  <si>
    <t>SCB0271 - CLERKSHIP ON MEDICAL / SURGICAL SPECIALITIES 4</t>
  </si>
  <si>
    <t>SCB0272 - CLERKSHIP ON MEDICAL / SURGICAL SPECIALITIES 5</t>
  </si>
  <si>
    <t>SCB0273 - CLERKSHIP ON MEDICAL / SURGICAL SPECIALITIES 6</t>
  </si>
  <si>
    <t>SCB0274 - CLERKSHIP ON MEDICAL / SURGICAL SPECIALITIES 7</t>
  </si>
  <si>
    <t>SCB0275 - CLERKSHIP ON MEDICAL / SURGICAL SPECIALITIES 8</t>
  </si>
  <si>
    <t>SCB0276 - CLERKSHIP ON MEDICAL / SURGICAL SPECIALITIES 9</t>
  </si>
  <si>
    <t>SCB0234 - INTEGRATED APPROACH TO PROBLEM SOLVING IN MEDICINE AND EBM (3RD YEAR)</t>
  </si>
  <si>
    <t>SCB0239 - INTERNAL MEDICINE CLERKSHIP 1</t>
  </si>
  <si>
    <t>SCB0243 - INTERNAL MEDICINE CLERKSHIP 5</t>
  </si>
  <si>
    <t>SCB0250 - PUBLIC HEALTH CLERKSHIP 1</t>
  </si>
  <si>
    <t>SCB0245 - SURGERY CLERKSHIP 1</t>
  </si>
  <si>
    <t>SCB0248 - SURGERY CLERKSHIP 4</t>
  </si>
  <si>
    <t>SCB0249 - SURGERY CLERKSHIP 5</t>
  </si>
  <si>
    <t>4° Anno   (coorte 2019)</t>
  </si>
  <si>
    <t>SCB0219 - HEAD AND NECK DISEASES</t>
  </si>
  <si>
    <t>SCB0219A - Audiology</t>
  </si>
  <si>
    <t>MED/32</t>
  </si>
  <si>
    <t>Canale Andrea</t>
  </si>
  <si>
    <t>MED/30</t>
  </si>
  <si>
    <t>SCB0219B - Otorhinolaryngology</t>
  </si>
  <si>
    <t>MED/31</t>
  </si>
  <si>
    <t>Albera Roberto</t>
  </si>
  <si>
    <t>Pecorari Giancarlo</t>
  </si>
  <si>
    <t>SCB0219C - Oral Diseases and Dentistry</t>
  </si>
  <si>
    <t>MED/28</t>
  </si>
  <si>
    <t>Pentenero Monica</t>
  </si>
  <si>
    <t>SCB0219D - Eye Diseases</t>
  </si>
  <si>
    <t>Nuzzi Raffaele</t>
  </si>
  <si>
    <t>SCB0215 - PHARMACOLOGY</t>
  </si>
  <si>
    <t>BIO/14</t>
  </si>
  <si>
    <t>Eva Carola</t>
  </si>
  <si>
    <t>Bertocchi Ilaria</t>
  </si>
  <si>
    <t>Serpe Loredana</t>
  </si>
  <si>
    <t>Collino Massimo</t>
  </si>
  <si>
    <t>SCB0216 - PATHOLOGY</t>
  </si>
  <si>
    <t>SCB0216A - Pathology Mod. A</t>
  </si>
  <si>
    <t>MED/08</t>
  </si>
  <si>
    <t>Sapino Anna</t>
  </si>
  <si>
    <t>Volante Marco</t>
  </si>
  <si>
    <t>Righi Luisella</t>
  </si>
  <si>
    <t>SCB0216B - Pathology Mod. B</t>
  </si>
  <si>
    <t>SCB0217 - NEUROLOGY</t>
  </si>
  <si>
    <t>SCB0217A - Physiology</t>
  </si>
  <si>
    <t>SCB0217B - Neurology</t>
  </si>
  <si>
    <t>MED/26</t>
  </si>
  <si>
    <t>Chiò  Adriano</t>
  </si>
  <si>
    <t>Clerico Marinella</t>
  </si>
  <si>
    <t>SCB0217C - Neurosurgery</t>
  </si>
  <si>
    <t>MED/27</t>
  </si>
  <si>
    <t>Garbossa Diego</t>
  </si>
  <si>
    <t>SCB0217D - Human Anatomy</t>
  </si>
  <si>
    <t>Calì Corrado</t>
  </si>
  <si>
    <t>SCB0218 - PSYCHIATRY</t>
  </si>
  <si>
    <t>SCB0218A - Pharmacology</t>
  </si>
  <si>
    <t>SCB0218B - Psychiatry</t>
  </si>
  <si>
    <t>Rosso Gianluca</t>
  </si>
  <si>
    <t>SCB0220 - NEPHROLOGY, RHEUMATOLOGY AND CLINICAL IMMUNOLOGY</t>
  </si>
  <si>
    <t>SCB0220A - Nephrology</t>
  </si>
  <si>
    <t xml:space="preserve">Roccatello Dario </t>
  </si>
  <si>
    <t>Fenoglio Roberta</t>
  </si>
  <si>
    <t>SCB0220B - Rheumatology</t>
  </si>
  <si>
    <t>MED/16</t>
  </si>
  <si>
    <t>Iagnocco Annamaria</t>
  </si>
  <si>
    <t>SCB0220C - Clinical Immunology</t>
  </si>
  <si>
    <t>Morotti Alessandro</t>
  </si>
  <si>
    <t>SCB0220D - Proteomics and Genomics</t>
  </si>
  <si>
    <t>Menegatti Elisa</t>
  </si>
  <si>
    <t>MSL0347 - APPROCCIO INTEGRATO ALLA SOLUZIONE DEI PROBLEMI IN MEDICINA ED EBM (IV ANNO)</t>
  </si>
  <si>
    <t>M0240 -  TIROCINIO DI CHIRURGIA GENERALE E SPECIALISTICA 2</t>
  </si>
  <si>
    <t>M0242 - TIROCINIO DI CHIRURGIA GENERALE E SPECIALISTICA 4</t>
  </si>
  <si>
    <t>M0243 - TIROCINIO DI CHIRURGIA GENERALE E SPECIALISTICA 5</t>
  </si>
  <si>
    <t>M0844 - TIROCINIO DI LABORATORIO 1</t>
  </si>
  <si>
    <t>M0845 - TIROCINIO DI LABORATORIO 2</t>
  </si>
  <si>
    <t>M0846 - TIROCINIO DI LABORATORIO 3</t>
  </si>
  <si>
    <t>MSL0447 - TIROCINIO DI LABORATORIO 4</t>
  </si>
  <si>
    <t>MSL0448 - TIROCINIO DI LABORATORIO 5</t>
  </si>
  <si>
    <t>MSL0440 - TIROCINIO DI MEDICINA DEL TERRITORIO 10</t>
  </si>
  <si>
    <t>MSL0436 - TIROCINIO DI MEDICINA DEL TERRITORIO 6</t>
  </si>
  <si>
    <t>MSL0437 - TIROCINIO DI MEDICINA DEL TERRITORIO 7</t>
  </si>
  <si>
    <t>MSL0438 - TIROCINIO DI MEDICINA DEL TERRITORIO 8</t>
  </si>
  <si>
    <t>MSL0439 - TIROCINIO DI MEDICINA DEL TERRITORIO 9</t>
  </si>
  <si>
    <t>M0233 - TIROCINIO DI MEDICINA INTERNA 2</t>
  </si>
  <si>
    <t>M0234 - TIROCINIO DI MEDICINA INTERNA 3</t>
  </si>
  <si>
    <t>M0236 - TIROCINIO DI MEDICINA INTERNA 5</t>
  </si>
  <si>
    <t>SCB0007 - TIROCINIO DI PEDIATRIA 1</t>
  </si>
  <si>
    <t>SCB0009 - TIROCINIO DI SPECIALITA' MEDICO-CHIRURGICHE 1</t>
  </si>
  <si>
    <t>SCB0010 - TIROCINIO DI SPECIALITA' MEDICO-CHIRURGICHE 2</t>
  </si>
  <si>
    <t>SCB0011 - TIROCINIO DI SPECIALITA' MEDICO-CHIRURGICHE 3</t>
  </si>
  <si>
    <t>SCB0012 - TIROCINIO DI SPECIALITA' MEDICO-CHIRURGICHE 4</t>
  </si>
  <si>
    <t>SCB0013 - TIROCINIO DI SPECIALITA' MEDICO-CHIRURGICHE 5</t>
  </si>
  <si>
    <t>SCB0014 - TIROCINIO DI SPECIALITA' MEDICO-CHIRURGICHE 6</t>
  </si>
  <si>
    <t>SCB0015 - TIROCINIO DI SPECIALITA' MEDICO-CHIRURGICHE 7</t>
  </si>
  <si>
    <t>SCB0016 - TIROCINIO DI SPECIALITA' MEDICO-CHIRURGICHE 8</t>
  </si>
  <si>
    <t>SCB0017 - TIROCINIO DI SPECIALITA' MEDICO-CHIRURGICHE 9</t>
  </si>
  <si>
    <t>5° Anno   (coorte 2018)</t>
  </si>
  <si>
    <t>SCB0221 - MEDICAL RADIOLOGY</t>
  </si>
  <si>
    <t>Deandreis Desiree</t>
  </si>
  <si>
    <t>SCB0224 - MEDICAL STATISTICS</t>
  </si>
  <si>
    <t>MED/01</t>
  </si>
  <si>
    <t>Berchialla Paola</t>
  </si>
  <si>
    <r>
      <rPr>
        <b/>
        <sz val="12"/>
        <color rgb="FF000000"/>
        <rFont val="Tahoma"/>
      </rPr>
      <t xml:space="preserve">SCB0222 - MOTHER-CHILD AND REPRODUCTIVE MEDICINE </t>
    </r>
    <r>
      <rPr>
        <b/>
        <sz val="12"/>
        <color rgb="FFFF0000"/>
        <rFont val="Tahoma"/>
      </rPr>
      <t>(SCB0422 Coorte 2022 a partire dal 2026)</t>
    </r>
  </si>
  <si>
    <t>SCB0222A - Pediatrics</t>
  </si>
  <si>
    <t>SCB0222B - Child Neuropsychiatry</t>
  </si>
  <si>
    <t>MED/39</t>
  </si>
  <si>
    <t>Davico Chiara</t>
  </si>
  <si>
    <t>SCB0222C - Obstetrics and Gynecology</t>
  </si>
  <si>
    <t>MED/40</t>
  </si>
  <si>
    <t>Revelli Alberto</t>
  </si>
  <si>
    <t>Marozio Luca</t>
  </si>
  <si>
    <t>SCB0222D - Histology</t>
  </si>
  <si>
    <t>SCB0223 - INTERNAL MEDICINE AND MEDICAL GENETICS</t>
  </si>
  <si>
    <t>SCB0223A - Internal Medicine</t>
  </si>
  <si>
    <t>SCB0223B - Medical Genetics</t>
  </si>
  <si>
    <t>Giachino Daniela</t>
  </si>
  <si>
    <t>SCB0223C - Clinical Psychology</t>
  </si>
  <si>
    <t>M-PSI/08</t>
  </si>
  <si>
    <t>Ostacoli Luca</t>
  </si>
  <si>
    <t>SCB0225 - ONCOLOGY</t>
  </si>
  <si>
    <t>SCB0225A - Medical Oncology</t>
  </si>
  <si>
    <t>MED/06</t>
  </si>
  <si>
    <t>Scagliotti Giorgio Vittorio</t>
  </si>
  <si>
    <t xml:space="preserve"> Buttigliero Consuelo</t>
  </si>
  <si>
    <t>SCB0225B - Diagnostic Imaging and Radiotherapy</t>
  </si>
  <si>
    <t>Ruo Redda Maria Grazia</t>
  </si>
  <si>
    <t xml:space="preserve">SCB0225C - Molecular Biology </t>
  </si>
  <si>
    <t>Di Cunto Ferdinando</t>
  </si>
  <si>
    <t>SCB0226 - LABORATORY MEDICINE</t>
  </si>
  <si>
    <t>SCB0226A - Clinical Biochemistry and Molecular Biology</t>
  </si>
  <si>
    <t>BIO/12</t>
  </si>
  <si>
    <t>Serini Guido</t>
  </si>
  <si>
    <t>SCB0226B - Microbiology and Clinical Microbiology</t>
  </si>
  <si>
    <t>SCB0226C - Clinical Pathology</t>
  </si>
  <si>
    <t>-</t>
  </si>
  <si>
    <t>Baldovino Simone</t>
  </si>
  <si>
    <t>MSL0348 - APPROCCIO INTEGRATO ALLA SOLUZIONE DEI PROBLEMI IN MEDICINA ED EBM (V ANNO)</t>
  </si>
  <si>
    <t>M0241 - TIROCINIO DI CHIRURGIA GENERALE E SPECIALISTICA 3</t>
  </si>
  <si>
    <t>M0254 - TIROCINIO DI DIAGNOSTICA</t>
  </si>
  <si>
    <t>M0244 - TIROCINIO DI EMERGENZE MEDICO-CHIRURGICHE 1</t>
  </si>
  <si>
    <t>M0245 - TIROCINIO DI EMERGENZE MEDICO-CHIRURGICHE 2</t>
  </si>
  <si>
    <t>M0248 - TIROCINIO DI MEDICINA DEL TERRITORIO 2</t>
  </si>
  <si>
    <t>M0249 - TIROCINIO DI MEDICINA DEL TERRITORIO 3</t>
  </si>
  <si>
    <t>MSL0435 - TIROCINIO DI MEDICINA DEL TERRITORIO 5</t>
  </si>
  <si>
    <t>M0235 - TIROCINIO DI MEDICINA INTERNA 4</t>
  </si>
  <si>
    <t>MSL0443 - TIROCINIO DI MEDICINA LEGALE 1</t>
  </si>
  <si>
    <t>MSL0444 - TIROCINIO DI MEDICINA LEGALE 2</t>
  </si>
  <si>
    <t>MSL0445 - TIROCINIO DI MEDICINA LEGALE 3</t>
  </si>
  <si>
    <t>MSL0446 - TIROCINIO DI MEDICINA LEGALE 4</t>
  </si>
  <si>
    <t>MSL0453 - TIROCINIO DI NEUROLOGIA 1</t>
  </si>
  <si>
    <t>M0253 - TIROCINIO DI OSTETRICIA E GINECOLOGIA</t>
  </si>
  <si>
    <t>SCB0008 - TIROCINIO DI PEDIATRIA 2</t>
  </si>
  <si>
    <t>M0251 - TIROCINIO DI PSICHIATRIA</t>
  </si>
  <si>
    <t>MSL0442 - TIROCINIO DI RADIOLOGIA 1</t>
  </si>
  <si>
    <t>6° Anno   (coorte 2017)</t>
  </si>
  <si>
    <t>SCB0227 - INTERNAL MEDICINE 2</t>
  </si>
  <si>
    <t>Puglisi Soraya</t>
  </si>
  <si>
    <t>SCB0228 - HYGIENE, PUBLIC HEALTH, FORENSIC AND OCCUPATIONAL MEDICINE</t>
  </si>
  <si>
    <t>SCB0228A - Hygiene and Public Health</t>
  </si>
  <si>
    <t>SCB0228B - Medical Statistics</t>
  </si>
  <si>
    <t>SCB0228C - Occupational Medicine</t>
  </si>
  <si>
    <t>SCB0228D - Forensic Medicine</t>
  </si>
  <si>
    <t>MED/43</t>
  </si>
  <si>
    <t>Robino Carlo</t>
  </si>
  <si>
    <t>SCB0229 - GENERAL SURGERY</t>
  </si>
  <si>
    <t>SCB0229A - General Surgery</t>
  </si>
  <si>
    <t>SCB0229B - Thoracic Surgery</t>
  </si>
  <si>
    <t>MED/21</t>
  </si>
  <si>
    <t>Leo Francesco</t>
  </si>
  <si>
    <t>SCB0230 - EMERGENCY</t>
  </si>
  <si>
    <t>SCB0230A - Pharmacology</t>
  </si>
  <si>
    <t>Berta Giovanni Nicolao</t>
  </si>
  <si>
    <t>SCB0230B - Internal Medicine</t>
  </si>
  <si>
    <t>Boccuzzi Adriana</t>
  </si>
  <si>
    <t>SCB0230C - Musculoskeletal System Diseases</t>
  </si>
  <si>
    <t>SCB0230D - General Surgery</t>
  </si>
  <si>
    <t>Solej Mario</t>
  </si>
  <si>
    <t>SCB0230E - Cardiovascular Diseases</t>
  </si>
  <si>
    <t>Bianco Matteo</t>
  </si>
  <si>
    <t>SCB0230F - Anesthesiology</t>
  </si>
  <si>
    <t>MED/41</t>
  </si>
  <si>
    <t>Caironi Pietro</t>
  </si>
  <si>
    <t>MSL0362 - GLOBALIZZAZIONE: RISCHI INFETTIVI</t>
  </si>
  <si>
    <t>MSL0366 - LA RADIOTERAPIA ONCOLOGICA: DALL'INDICAZIONE CLINICA ALL'INDICAZIONE DELLA DOSE</t>
  </si>
  <si>
    <t>MSL0112 - PROVA FINALE</t>
  </si>
  <si>
    <t>PROFIN_S</t>
  </si>
  <si>
    <t>MSL0440 - TIROCINIO DI LABORATORIO 10</t>
  </si>
  <si>
    <t>SCB0231 - FINAL TEST</t>
  </si>
  <si>
    <t>Semester</t>
  </si>
  <si>
    <t>or</t>
  </si>
  <si>
    <t>hours</t>
  </si>
  <si>
    <t>hours class</t>
  </si>
  <si>
    <t>individual study hours</t>
  </si>
  <si>
    <t>LESSON</t>
  </si>
  <si>
    <t>TEACHER</t>
  </si>
  <si>
    <t>LECTURE</t>
  </si>
  <si>
    <t>EXERCISES</t>
  </si>
  <si>
    <t>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</si>
</sst>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Calibri"/>
      <scheme val="minor"/>
    </font>
    <font>
      <sz val="12"/>
      <color theme="1"/>
      <name val="Tahoma"/>
    </font>
    <font>
      <i/>
      <sz val="12"/>
      <color theme="1"/>
      <name val="Tahoma"/>
    </font>
    <font>
      <sz val="10"/>
      <color rgb="FF000000"/>
      <name val="Arial"/>
    </font>
    <font>
      <sz val="10"/>
      <name val="Calibri"/>
    </font>
    <font>
      <b/>
      <sz val="12"/>
      <color rgb="FFFF0000"/>
      <name val="Tahoma"/>
    </font>
    <font>
      <sz val="10"/>
      <color theme="1"/>
      <name val="Tahoma"/>
    </font>
    <font>
      <i/>
      <sz val="10"/>
      <color theme="1"/>
      <name val="Arial"/>
    </font>
    <font>
      <b/>
      <sz val="12"/>
      <color theme="1"/>
      <name val="Tahoma"/>
    </font>
    <font>
      <b/>
      <sz val="14"/>
      <color rgb="FF0000FF"/>
      <name val="Tahoma"/>
    </font>
    <font>
      <b/>
      <sz val="14"/>
      <color rgb="FF000000"/>
      <name val="Tahoma"/>
    </font>
    <font>
      <sz val="14"/>
      <color rgb="FF000000"/>
      <name val="Tahoma"/>
    </font>
    <font>
      <b/>
      <sz val="12"/>
      <color rgb="FF0000FF"/>
      <name val="Tahoma"/>
    </font>
    <font>
      <sz val="14"/>
      <color rgb="FF0000FF"/>
      <name val="Tahoma"/>
    </font>
    <font>
      <i/>
      <sz val="14"/>
      <color rgb="FF0000FF"/>
      <name val="Tahoma"/>
    </font>
    <font>
      <b/>
      <i/>
      <sz val="12"/>
      <color theme="1"/>
      <name val="Tahoma"/>
    </font>
    <font>
      <sz val="12"/>
      <color rgb="FF000000"/>
      <name val="Tahoma"/>
    </font>
    <font>
      <b/>
      <sz val="8"/>
      <color rgb="FFFF0000"/>
      <name val="Tahoma"/>
    </font>
    <font>
      <b/>
      <sz val="12"/>
      <color rgb="FF000000"/>
      <name val="Tahoma"/>
    </font>
    <font>
      <sz val="12"/>
      <color theme="1"/>
      <name val="Arial"/>
    </font>
    <font>
      <sz val="12"/>
      <color rgb="FFFF0000"/>
      <name val="Tahoma"/>
    </font>
    <font>
      <b/>
      <i/>
      <sz val="12"/>
      <color rgb="FFFF0000"/>
      <name val="Tahoma"/>
    </font>
    <font>
      <i/>
      <sz val="12"/>
      <color rgb="FFFF0000"/>
      <name val="Tahoma"/>
    </font>
    <font>
      <sz val="10"/>
      <color theme="1"/>
      <name val="Arial"/>
    </font>
    <font>
      <i/>
      <sz val="12"/>
      <color rgb="FF000000"/>
      <name val="Tahoma"/>
    </font>
    <font>
      <b/>
      <sz val="10"/>
      <color theme="1"/>
      <name val="Arial"/>
    </font>
    <font>
      <b/>
      <i/>
      <sz val="12"/>
      <color rgb="FF000000"/>
      <name val="Tahoma"/>
    </font>
    <font>
      <sz val="12"/>
      <color rgb="FF000000"/>
      <name val="Arial"/>
    </font>
    <font>
      <sz val="10"/>
      <color rgb="FFFF0000"/>
      <name val="Arial"/>
    </font>
    <font>
      <sz val="10"/>
      <color rgb="FF000000"/>
      <name val="Tahoma"/>
    </font>
    <font>
      <b/>
      <sz val="10"/>
      <color rgb="FF000000"/>
      <name val="Arial"/>
    </font>
    <font>
      <b/>
      <sz val="12"/>
      <color theme="1"/>
      <name val="Arial"/>
    </font>
    <font>
      <sz val="10"/>
      <color theme="1"/>
      <name val="Calibri"/>
    </font>
    <font>
      <b/>
      <sz val="12"/>
      <color rgb="FFFF0000"/>
      <name val="Arial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name val="Calibri"/>
      <family val="2"/>
    </font>
    <font>
      <i/>
      <sz val="10"/>
      <color theme="1"/>
      <name val="Arial"/>
      <family val="2"/>
    </font>
    <font>
      <sz val="12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0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0CEC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0CECE"/>
      </bottom>
      <diagonal/>
    </border>
    <border>
      <left/>
      <right style="thin">
        <color rgb="FF000000"/>
      </right>
      <top style="thin">
        <color rgb="FF000000"/>
      </top>
      <bottom style="thin">
        <color rgb="FFD0CECE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D0CEC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434343"/>
      </top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D0CEC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D0CECE"/>
      </top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D0CECE"/>
      </bottom>
      <diagonal/>
    </border>
    <border>
      <left/>
      <right style="thin">
        <color rgb="FF000000"/>
      </right>
      <top style="thin">
        <color rgb="FFD0CECE"/>
      </top>
      <bottom style="thin">
        <color rgb="FFD0CEC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0CECE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FEFEF"/>
      </bottom>
      <diagonal/>
    </border>
    <border>
      <left/>
      <right style="thin">
        <color rgb="FF000000"/>
      </right>
      <top style="thin">
        <color rgb="FF000000"/>
      </top>
      <bottom style="thin">
        <color rgb="FFEFEFE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0CECE"/>
      </top>
      <bottom/>
      <diagonal/>
    </border>
    <border>
      <left style="thin">
        <color rgb="FF000000"/>
      </left>
      <right style="thin">
        <color rgb="FF000000"/>
      </right>
      <top style="thin">
        <color rgb="FFD0CECE"/>
      </top>
      <bottom/>
      <diagonal/>
    </border>
    <border>
      <left/>
      <right style="thin">
        <color rgb="FF000000"/>
      </right>
      <top style="thin">
        <color rgb="FFD0CECE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EFEFE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/>
      <diagonal/>
    </border>
    <border>
      <left/>
      <right style="thin">
        <color rgb="FF000000"/>
      </right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999999"/>
      </top>
      <bottom/>
      <diagonal/>
    </border>
    <border>
      <left/>
      <right style="thin">
        <color rgb="FF000000"/>
      </right>
      <top style="thin">
        <color rgb="FF99999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D9D9D9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19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5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9" fillId="6" borderId="12" xfId="0" applyNumberFormat="1" applyFont="1" applyFill="1" applyBorder="1" applyAlignment="1">
      <alignment horizontal="center" vertical="center" wrapText="1"/>
    </xf>
    <xf numFmtId="1" fontId="12" fillId="6" borderId="15" xfId="0" applyNumberFormat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wrapText="1"/>
    </xf>
    <xf numFmtId="1" fontId="13" fillId="6" borderId="15" xfId="0" applyNumberFormat="1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1" fontId="14" fillId="0" borderId="2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1" fontId="8" fillId="7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1" fillId="3" borderId="24" xfId="0" applyNumberFormat="1" applyFont="1" applyFill="1" applyBorder="1" applyAlignment="1">
      <alignment horizontal="center" vertical="center" wrapText="1"/>
    </xf>
    <xf numFmtId="1" fontId="1" fillId="5" borderId="24" xfId="0" applyNumberFormat="1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horizontal="center" vertical="center" wrapText="1"/>
    </xf>
    <xf numFmtId="1" fontId="1" fillId="5" borderId="29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1" fillId="3" borderId="30" xfId="0" applyNumberFormat="1" applyFont="1" applyFill="1" applyBorder="1" applyAlignment="1">
      <alignment horizontal="center" vertical="center" wrapText="1"/>
    </xf>
    <xf numFmtId="1" fontId="1" fillId="5" borderId="30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3" borderId="22" xfId="0" applyNumberFormat="1" applyFont="1" applyFill="1" applyBorder="1" applyAlignment="1">
      <alignment horizontal="center" vertical="center" wrapText="1"/>
    </xf>
    <xf numFmtId="1" fontId="1" fillId="5" borderId="22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3" borderId="32" xfId="0" applyNumberFormat="1" applyFont="1" applyFill="1" applyBorder="1" applyAlignment="1">
      <alignment horizontal="center" vertical="center" wrapText="1"/>
    </xf>
    <xf numFmtId="1" fontId="1" fillId="3" borderId="33" xfId="0" applyNumberFormat="1" applyFont="1" applyFill="1" applyBorder="1" applyAlignment="1">
      <alignment horizontal="center" vertical="center" wrapText="1"/>
    </xf>
    <xf numFmtId="1" fontId="1" fillId="5" borderId="3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8" borderId="6" xfId="0" applyNumberFormat="1" applyFont="1" applyFill="1" applyBorder="1" applyAlignment="1">
      <alignment horizontal="center" vertical="center" wrapText="1"/>
    </xf>
    <xf numFmtId="1" fontId="1" fillId="3" borderId="3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8" fillId="7" borderId="6" xfId="0" applyNumberFormat="1" applyFont="1" applyFill="1" applyBorder="1" applyAlignment="1">
      <alignment horizontal="center" vertical="center" wrapText="1"/>
    </xf>
    <xf numFmtId="1" fontId="1" fillId="8" borderId="30" xfId="0" applyNumberFormat="1" applyFont="1" applyFill="1" applyBorder="1" applyAlignment="1">
      <alignment horizontal="center" vertical="center" wrapText="1"/>
    </xf>
    <xf numFmtId="1" fontId="1" fillId="3" borderId="40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8" fillId="0" borderId="9" xfId="0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8" borderId="6" xfId="0" applyNumberFormat="1" applyFont="1" applyFill="1" applyBorder="1" applyAlignment="1">
      <alignment horizontal="center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8" borderId="6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9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1" fillId="3" borderId="45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1" fontId="16" fillId="5" borderId="5" xfId="0" applyNumberFormat="1" applyFont="1" applyFill="1" applyBorder="1" applyAlignment="1">
      <alignment horizontal="center" vertical="center" wrapText="1"/>
    </xf>
    <xf numFmtId="1" fontId="16" fillId="3" borderId="46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1" fillId="3" borderId="48" xfId="0" applyNumberFormat="1" applyFont="1" applyFill="1" applyBorder="1" applyAlignment="1">
      <alignment horizontal="center" vertical="center" wrapText="1"/>
    </xf>
    <xf numFmtId="1" fontId="1" fillId="5" borderId="48" xfId="0" applyNumberFormat="1" applyFont="1" applyFill="1" applyBorder="1" applyAlignment="1">
      <alignment horizontal="center" vertical="center" wrapText="1"/>
    </xf>
    <xf numFmtId="1" fontId="16" fillId="3" borderId="49" xfId="0" applyNumberFormat="1" applyFont="1" applyFill="1" applyBorder="1" applyAlignment="1">
      <alignment horizontal="center" vertical="center" wrapText="1"/>
    </xf>
    <xf numFmtId="1" fontId="1" fillId="5" borderId="27" xfId="0" applyNumberFormat="1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1" fontId="1" fillId="5" borderId="51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9" borderId="0" xfId="0" applyNumberFormat="1" applyFont="1" applyFill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" fontId="1" fillId="5" borderId="3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/>
    <xf numFmtId="1" fontId="2" fillId="0" borderId="11" xfId="0" applyNumberFormat="1" applyFont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8" fillId="8" borderId="6" xfId="0" applyNumberFormat="1" applyFont="1" applyFill="1" applyBorder="1" applyAlignment="1">
      <alignment horizontal="center" vertical="center" wrapText="1"/>
    </xf>
    <xf numFmtId="0" fontId="23" fillId="0" borderId="8" xfId="0" applyFont="1" applyBorder="1"/>
    <xf numFmtId="0" fontId="23" fillId="0" borderId="0" xfId="0" applyFont="1"/>
    <xf numFmtId="0" fontId="20" fillId="0" borderId="0" xfId="0" applyFont="1" applyAlignment="1">
      <alignment horizontal="center" vertical="center" wrapText="1"/>
    </xf>
    <xf numFmtId="0" fontId="23" fillId="6" borderId="15" xfId="0" applyFont="1" applyFill="1" applyBorder="1"/>
    <xf numFmtId="1" fontId="23" fillId="6" borderId="15" xfId="0" applyNumberFormat="1" applyFont="1" applyFill="1" applyBorder="1"/>
    <xf numFmtId="0" fontId="7" fillId="6" borderId="15" xfId="0" applyFont="1" applyFill="1" applyBorder="1"/>
    <xf numFmtId="1" fontId="7" fillId="6" borderId="57" xfId="0" applyNumberFormat="1" applyFont="1" applyFill="1" applyBorder="1"/>
    <xf numFmtId="1" fontId="23" fillId="0" borderId="0" xfId="0" applyNumberFormat="1" applyFont="1"/>
    <xf numFmtId="0" fontId="8" fillId="7" borderId="22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1" fontId="8" fillId="7" borderId="32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" fontId="2" fillId="0" borderId="58" xfId="0" applyNumberFormat="1" applyFont="1" applyBorder="1" applyAlignment="1">
      <alignment horizontal="center" vertical="center" wrapText="1"/>
    </xf>
    <xf numFmtId="1" fontId="1" fillId="3" borderId="58" xfId="0" applyNumberFormat="1" applyFont="1" applyFill="1" applyBorder="1" applyAlignment="1">
      <alignment horizontal="center" vertical="center" wrapText="1"/>
    </xf>
    <xf numFmtId="1" fontId="1" fillId="5" borderId="58" xfId="0" applyNumberFormat="1" applyFont="1" applyFill="1" applyBorder="1" applyAlignment="1">
      <alignment horizontal="center" vertical="center" wrapText="1"/>
    </xf>
    <xf numFmtId="1" fontId="1" fillId="3" borderId="59" xfId="0" applyNumberFormat="1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" fontId="1" fillId="3" borderId="52" xfId="0" applyNumberFormat="1" applyFont="1" applyFill="1" applyBorder="1" applyAlignment="1">
      <alignment horizontal="center" vertical="center" wrapText="1"/>
    </xf>
    <xf numFmtId="1" fontId="1" fillId="3" borderId="60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" fontId="1" fillId="3" borderId="61" xfId="0" applyNumberFormat="1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center" wrapText="1"/>
    </xf>
    <xf numFmtId="1" fontId="16" fillId="3" borderId="30" xfId="0" applyNumberFormat="1" applyFont="1" applyFill="1" applyBorder="1" applyAlignment="1">
      <alignment horizontal="center" vertical="center" wrapText="1"/>
    </xf>
    <xf numFmtId="1" fontId="16" fillId="5" borderId="30" xfId="0" applyNumberFormat="1" applyFont="1" applyFill="1" applyBorder="1" applyAlignment="1">
      <alignment horizontal="center" vertical="center" wrapText="1"/>
    </xf>
    <xf numFmtId="1" fontId="16" fillId="3" borderId="60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1" fontId="24" fillId="0" borderId="63" xfId="0" applyNumberFormat="1" applyFont="1" applyBorder="1" applyAlignment="1">
      <alignment horizontal="center" vertical="center" wrapText="1"/>
    </xf>
    <xf numFmtId="1" fontId="16" fillId="3" borderId="64" xfId="0" applyNumberFormat="1" applyFont="1" applyFill="1" applyBorder="1" applyAlignment="1">
      <alignment horizontal="center" vertical="center" wrapText="1"/>
    </xf>
    <xf numFmtId="1" fontId="16" fillId="5" borderId="64" xfId="0" applyNumberFormat="1" applyFont="1" applyFill="1" applyBorder="1" applyAlignment="1">
      <alignment horizontal="center" vertical="center" wrapText="1"/>
    </xf>
    <xf numFmtId="1" fontId="16" fillId="3" borderId="65" xfId="0" applyNumberFormat="1" applyFont="1" applyFill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1" fillId="3" borderId="34" xfId="0" applyNumberFormat="1" applyFont="1" applyFill="1" applyBorder="1" applyAlignment="1">
      <alignment horizontal="center" vertical="center" wrapText="1"/>
    </xf>
    <xf numFmtId="1" fontId="1" fillId="3" borderId="66" xfId="0" applyNumberFormat="1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1" fontId="1" fillId="3" borderId="64" xfId="0" applyNumberFormat="1" applyFont="1" applyFill="1" applyBorder="1" applyAlignment="1">
      <alignment horizontal="center" vertical="center" wrapText="1"/>
    </xf>
    <xf numFmtId="1" fontId="1" fillId="5" borderId="64" xfId="0" applyNumberFormat="1" applyFont="1" applyFill="1" applyBorder="1" applyAlignment="1">
      <alignment horizontal="center" vertical="center" wrapText="1"/>
    </xf>
    <xf numFmtId="1" fontId="1" fillId="3" borderId="65" xfId="0" applyNumberFormat="1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3" borderId="67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2" fillId="0" borderId="68" xfId="0" applyNumberFormat="1" applyFont="1" applyBorder="1" applyAlignment="1">
      <alignment horizontal="center" vertical="center" wrapText="1"/>
    </xf>
    <xf numFmtId="1" fontId="1" fillId="3" borderId="51" xfId="0" applyNumberFormat="1" applyFont="1" applyFill="1" applyBorder="1" applyAlignment="1">
      <alignment horizontal="center" vertical="center" wrapText="1"/>
    </xf>
    <xf numFmtId="1" fontId="1" fillId="3" borderId="69" xfId="0" applyNumberFormat="1" applyFont="1" applyFill="1" applyBorder="1" applyAlignment="1">
      <alignment horizontal="center" vertical="center" wrapText="1"/>
    </xf>
    <xf numFmtId="0" fontId="18" fillId="7" borderId="70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5" borderId="5" xfId="0" applyNumberFormat="1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8" fillId="7" borderId="73" xfId="0" applyFont="1" applyFill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1" fontId="2" fillId="0" borderId="75" xfId="0" applyNumberFormat="1" applyFont="1" applyBorder="1" applyAlignment="1">
      <alignment horizontal="center" vertical="center" wrapText="1"/>
    </xf>
    <xf numFmtId="1" fontId="1" fillId="3" borderId="74" xfId="0" applyNumberFormat="1" applyFont="1" applyFill="1" applyBorder="1" applyAlignment="1">
      <alignment horizontal="center" vertical="center" wrapText="1"/>
    </xf>
    <xf numFmtId="1" fontId="1" fillId="5" borderId="74" xfId="0" applyNumberFormat="1" applyFont="1" applyFill="1" applyBorder="1" applyAlignment="1">
      <alignment horizontal="center" vertical="center" wrapText="1"/>
    </xf>
    <xf numFmtId="1" fontId="1" fillId="3" borderId="76" xfId="0" applyNumberFormat="1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1" fontId="18" fillId="7" borderId="6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center" vertical="center" wrapText="1"/>
    </xf>
    <xf numFmtId="1" fontId="16" fillId="5" borderId="5" xfId="0" applyNumberFormat="1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1" fontId="24" fillId="0" borderId="47" xfId="0" applyNumberFormat="1" applyFont="1" applyBorder="1" applyAlignment="1">
      <alignment horizontal="center" vertical="center" wrapText="1"/>
    </xf>
    <xf numFmtId="1" fontId="16" fillId="3" borderId="47" xfId="0" applyNumberFormat="1" applyFont="1" applyFill="1" applyBorder="1" applyAlignment="1">
      <alignment horizontal="center" vertical="center" wrapText="1"/>
    </xf>
    <xf numFmtId="1" fontId="16" fillId="5" borderId="47" xfId="0" applyNumberFormat="1" applyFont="1" applyFill="1" applyBorder="1" applyAlignment="1">
      <alignment horizontal="center" vertical="center" wrapText="1"/>
    </xf>
    <xf numFmtId="1" fontId="16" fillId="3" borderId="78" xfId="0" applyNumberFormat="1" applyFont="1" applyFill="1" applyBorder="1" applyAlignment="1">
      <alignment horizontal="center" vertical="center" wrapText="1"/>
    </xf>
    <xf numFmtId="1" fontId="24" fillId="0" borderId="31" xfId="0" applyNumberFormat="1" applyFont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1" fontId="16" fillId="5" borderId="22" xfId="0" applyNumberFormat="1" applyFont="1" applyFill="1" applyBorder="1" applyAlignment="1">
      <alignment horizontal="center" vertical="center" wrapText="1"/>
    </xf>
    <xf numFmtId="1" fontId="16" fillId="3" borderId="52" xfId="0" applyNumberFormat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1" fontId="24" fillId="0" borderId="11" xfId="0" applyNumberFormat="1" applyFont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1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1" fontId="26" fillId="0" borderId="42" xfId="0" applyNumberFormat="1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 wrapText="1"/>
    </xf>
    <xf numFmtId="0" fontId="16" fillId="0" borderId="42" xfId="0" applyFont="1" applyBorder="1" applyAlignment="1">
      <alignment wrapText="1"/>
    </xf>
    <xf numFmtId="0" fontId="6" fillId="0" borderId="35" xfId="0" applyFont="1" applyBorder="1" applyAlignment="1">
      <alignment horizontal="center" vertical="center"/>
    </xf>
    <xf numFmtId="0" fontId="28" fillId="0" borderId="9" xfId="0" applyFont="1" applyBorder="1"/>
    <xf numFmtId="0" fontId="16" fillId="0" borderId="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1" fontId="24" fillId="0" borderId="79" xfId="0" applyNumberFormat="1" applyFont="1" applyBorder="1" applyAlignment="1">
      <alignment horizontal="center" vertical="center" wrapText="1"/>
    </xf>
    <xf numFmtId="1" fontId="16" fillId="3" borderId="79" xfId="0" applyNumberFormat="1" applyFont="1" applyFill="1" applyBorder="1" applyAlignment="1">
      <alignment horizontal="center" vertical="center" wrapText="1"/>
    </xf>
    <xf numFmtId="1" fontId="16" fillId="5" borderId="79" xfId="0" applyNumberFormat="1" applyFont="1" applyFill="1" applyBorder="1" applyAlignment="1">
      <alignment horizontal="center" vertical="center" wrapText="1"/>
    </xf>
    <xf numFmtId="1" fontId="16" fillId="3" borderId="80" xfId="0" applyNumberFormat="1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1" fontId="24" fillId="0" borderId="41" xfId="0" applyNumberFormat="1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18" fillId="7" borderId="8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" fontId="18" fillId="7" borderId="22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" fillId="0" borderId="85" xfId="0" applyFont="1" applyBorder="1" applyAlignment="1">
      <alignment horizontal="center" vertical="center" wrapText="1"/>
    </xf>
    <xf numFmtId="1" fontId="2" fillId="0" borderId="86" xfId="0" applyNumberFormat="1" applyFont="1" applyBorder="1" applyAlignment="1">
      <alignment horizontal="center" vertical="center" wrapText="1"/>
    </xf>
    <xf numFmtId="1" fontId="1" fillId="3" borderId="41" xfId="0" applyNumberFormat="1" applyFont="1" applyFill="1" applyBorder="1" applyAlignment="1">
      <alignment horizontal="center" vertical="center" wrapText="1"/>
    </xf>
    <xf numFmtId="1" fontId="1" fillId="5" borderId="41" xfId="0" applyNumberFormat="1" applyFont="1" applyFill="1" applyBorder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1" fillId="5" borderId="3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87" xfId="0" applyFont="1" applyFill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1" fontId="2" fillId="0" borderId="88" xfId="0" applyNumberFormat="1" applyFont="1" applyBorder="1" applyAlignment="1">
      <alignment horizontal="center" vertical="center" wrapText="1"/>
    </xf>
    <xf numFmtId="1" fontId="1" fillId="3" borderId="89" xfId="0" applyNumberFormat="1" applyFont="1" applyFill="1" applyBorder="1" applyAlignment="1">
      <alignment horizontal="center" vertical="center" wrapText="1"/>
    </xf>
    <xf numFmtId="1" fontId="1" fillId="5" borderId="89" xfId="0" applyNumberFormat="1" applyFont="1" applyFill="1" applyBorder="1" applyAlignment="1">
      <alignment horizontal="center" vertical="center" wrapText="1"/>
    </xf>
    <xf numFmtId="1" fontId="1" fillId="3" borderId="90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" fontId="16" fillId="3" borderId="34" xfId="0" applyNumberFormat="1" applyFont="1" applyFill="1" applyBorder="1" applyAlignment="1">
      <alignment horizontal="center" vertical="center" wrapText="1"/>
    </xf>
    <xf numFmtId="1" fontId="16" fillId="5" borderId="34" xfId="0" applyNumberFormat="1" applyFont="1" applyFill="1" applyBorder="1" applyAlignment="1">
      <alignment horizontal="center" vertical="center" wrapText="1"/>
    </xf>
    <xf numFmtId="1" fontId="16" fillId="3" borderId="66" xfId="0" applyNumberFormat="1" applyFont="1" applyFill="1" applyBorder="1" applyAlignment="1">
      <alignment horizontal="center" vertical="center" wrapText="1"/>
    </xf>
    <xf numFmtId="1" fontId="24" fillId="0" borderId="27" xfId="0" applyNumberFormat="1" applyFont="1" applyBorder="1" applyAlignment="1">
      <alignment horizontal="center" vertical="center" wrapText="1"/>
    </xf>
    <xf numFmtId="1" fontId="16" fillId="3" borderId="32" xfId="0" applyNumberFormat="1" applyFont="1" applyFill="1" applyBorder="1" applyAlignment="1">
      <alignment horizontal="center" vertical="center" wrapText="1"/>
    </xf>
    <xf numFmtId="1" fontId="16" fillId="5" borderId="32" xfId="0" applyNumberFormat="1" applyFont="1" applyFill="1" applyBorder="1" applyAlignment="1">
      <alignment horizontal="center" vertical="center" wrapText="1"/>
    </xf>
    <xf numFmtId="1" fontId="16" fillId="3" borderId="91" xfId="0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" fontId="24" fillId="0" borderId="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30" fillId="0" borderId="0" xfId="0" applyFont="1"/>
    <xf numFmtId="1" fontId="2" fillId="0" borderId="85" xfId="0" applyNumberFormat="1" applyFont="1" applyBorder="1" applyAlignment="1">
      <alignment horizontal="center" vertical="center" wrapText="1"/>
    </xf>
    <xf numFmtId="1" fontId="1" fillId="3" borderId="79" xfId="0" applyNumberFormat="1" applyFont="1" applyFill="1" applyBorder="1" applyAlignment="1">
      <alignment horizontal="center" vertical="center" wrapText="1"/>
    </xf>
    <xf numFmtId="1" fontId="1" fillId="5" borderId="79" xfId="0" applyNumberFormat="1" applyFont="1" applyFill="1" applyBorder="1" applyAlignment="1">
      <alignment horizontal="center" vertical="center" wrapText="1"/>
    </xf>
    <xf numFmtId="1" fontId="1" fillId="3" borderId="80" xfId="0" applyNumberFormat="1" applyFont="1" applyFill="1" applyBorder="1" applyAlignment="1">
      <alignment horizontal="center" vertical="center" wrapText="1"/>
    </xf>
    <xf numFmtId="1" fontId="1" fillId="3" borderId="46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16" fillId="0" borderId="92" xfId="0" applyNumberFormat="1" applyFont="1" applyBorder="1" applyAlignment="1">
      <alignment horizontal="center" vertical="center" wrapText="1"/>
    </xf>
    <xf numFmtId="1" fontId="16" fillId="3" borderId="72" xfId="0" applyNumberFormat="1" applyFont="1" applyFill="1" applyBorder="1" applyAlignment="1">
      <alignment horizontal="center" vertical="center" wrapText="1"/>
    </xf>
    <xf numFmtId="1" fontId="16" fillId="5" borderId="72" xfId="0" applyNumberFormat="1" applyFont="1" applyFill="1" applyBorder="1" applyAlignment="1">
      <alignment horizontal="center" vertical="center" wrapText="1"/>
    </xf>
    <xf numFmtId="1" fontId="16" fillId="3" borderId="93" xfId="0" applyNumberFormat="1" applyFont="1" applyFill="1" applyBorder="1" applyAlignment="1">
      <alignment horizontal="center" vertical="center" wrapText="1"/>
    </xf>
    <xf numFmtId="1" fontId="8" fillId="7" borderId="2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8" fillId="7" borderId="9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" fontId="2" fillId="0" borderId="95" xfId="0" applyNumberFormat="1" applyFont="1" applyBorder="1" applyAlignment="1">
      <alignment horizontal="center" vertical="center" wrapText="1"/>
    </xf>
    <xf numFmtId="1" fontId="1" fillId="3" borderId="95" xfId="0" applyNumberFormat="1" applyFont="1" applyFill="1" applyBorder="1" applyAlignment="1">
      <alignment horizontal="center" vertical="center" wrapText="1"/>
    </xf>
    <xf numFmtId="1" fontId="1" fillId="5" borderId="95" xfId="0" applyNumberFormat="1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horizontal="center" vertical="center" wrapText="1"/>
    </xf>
    <xf numFmtId="1" fontId="16" fillId="0" borderId="42" xfId="0" applyNumberFormat="1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" fontId="9" fillId="6" borderId="96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1" fontId="16" fillId="3" borderId="27" xfId="0" applyNumberFormat="1" applyFont="1" applyFill="1" applyBorder="1" applyAlignment="1">
      <alignment horizontal="center" vertical="center" wrapText="1"/>
    </xf>
    <xf numFmtId="1" fontId="16" fillId="5" borderId="27" xfId="0" applyNumberFormat="1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1" fontId="16" fillId="3" borderId="9" xfId="0" applyNumberFormat="1" applyFont="1" applyFill="1" applyBorder="1" applyAlignment="1">
      <alignment horizontal="center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8" fillId="7" borderId="62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left" vertical="center" wrapText="1"/>
    </xf>
    <xf numFmtId="1" fontId="16" fillId="0" borderId="35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 vertical="center" wrapText="1"/>
    </xf>
    <xf numFmtId="0" fontId="16" fillId="9" borderId="79" xfId="0" applyFont="1" applyFill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28" fillId="0" borderId="0" xfId="0" applyFont="1"/>
    <xf numFmtId="0" fontId="18" fillId="0" borderId="5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0" fontId="18" fillId="7" borderId="73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1" fontId="24" fillId="0" borderId="24" xfId="0" applyNumberFormat="1" applyFont="1" applyBorder="1" applyAlignment="1">
      <alignment horizontal="center" vertical="center" wrapText="1"/>
    </xf>
    <xf numFmtId="1" fontId="16" fillId="3" borderId="24" xfId="0" applyNumberFormat="1" applyFont="1" applyFill="1" applyBorder="1" applyAlignment="1">
      <alignment horizontal="center" vertical="center" wrapText="1"/>
    </xf>
    <xf numFmtId="1" fontId="16" fillId="5" borderId="24" xfId="0" applyNumberFormat="1" applyFont="1" applyFill="1" applyBorder="1" applyAlignment="1">
      <alignment horizontal="center" vertical="center" wrapText="1"/>
    </xf>
    <xf numFmtId="1" fontId="16" fillId="3" borderId="24" xfId="0" applyNumberFormat="1" applyFont="1" applyFill="1" applyBorder="1" applyAlignment="1">
      <alignment horizontal="center" vertical="center" wrapText="1"/>
    </xf>
    <xf numFmtId="1" fontId="16" fillId="5" borderId="24" xfId="0" applyNumberFormat="1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1" fontId="24" fillId="0" borderId="27" xfId="0" applyNumberFormat="1" applyFont="1" applyBorder="1" applyAlignment="1">
      <alignment horizontal="center" vertical="center" wrapText="1"/>
    </xf>
    <xf numFmtId="1" fontId="16" fillId="3" borderId="27" xfId="0" applyNumberFormat="1" applyFont="1" applyFill="1" applyBorder="1" applyAlignment="1">
      <alignment horizontal="center" vertical="center" wrapText="1"/>
    </xf>
    <xf numFmtId="1" fontId="16" fillId="5" borderId="27" xfId="0" applyNumberFormat="1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9" fillId="6" borderId="2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01" xfId="0" applyFont="1" applyBorder="1" applyAlignment="1">
      <alignment horizontal="center" vertical="center" wrapText="1"/>
    </xf>
    <xf numFmtId="1" fontId="2" fillId="0" borderId="101" xfId="0" applyNumberFormat="1" applyFont="1" applyBorder="1" applyAlignment="1">
      <alignment horizontal="center" vertical="center" wrapText="1"/>
    </xf>
    <xf numFmtId="1" fontId="1" fillId="3" borderId="101" xfId="0" applyNumberFormat="1" applyFont="1" applyFill="1" applyBorder="1" applyAlignment="1">
      <alignment horizontal="center" vertical="center" wrapText="1"/>
    </xf>
    <xf numFmtId="1" fontId="1" fillId="5" borderId="101" xfId="0" applyNumberFormat="1" applyFont="1" applyFill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24" fillId="0" borderId="103" xfId="0" applyFont="1" applyBorder="1" applyAlignment="1">
      <alignment horizontal="center" vertical="center" wrapText="1"/>
    </xf>
    <xf numFmtId="1" fontId="2" fillId="0" borderId="103" xfId="0" applyNumberFormat="1" applyFont="1" applyBorder="1" applyAlignment="1">
      <alignment horizontal="center" vertical="center" wrapText="1"/>
    </xf>
    <xf numFmtId="1" fontId="1" fillId="3" borderId="103" xfId="0" applyNumberFormat="1" applyFont="1" applyFill="1" applyBorder="1" applyAlignment="1">
      <alignment horizontal="center" vertical="center" wrapText="1"/>
    </xf>
    <xf numFmtId="1" fontId="1" fillId="5" borderId="103" xfId="0" applyNumberFormat="1" applyFont="1" applyFill="1" applyBorder="1" applyAlignment="1">
      <alignment horizontal="center" vertical="center" wrapText="1"/>
    </xf>
    <xf numFmtId="1" fontId="1" fillId="3" borderId="103" xfId="0" applyNumberFormat="1" applyFont="1" applyFill="1" applyBorder="1" applyAlignment="1">
      <alignment horizontal="center" vertical="center" wrapText="1"/>
    </xf>
    <xf numFmtId="1" fontId="1" fillId="5" borderId="103" xfId="0" applyNumberFormat="1" applyFont="1" applyFill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" fontId="2" fillId="0" borderId="72" xfId="0" applyNumberFormat="1" applyFont="1" applyBorder="1" applyAlignment="1">
      <alignment horizontal="center" vertical="center" wrapText="1"/>
    </xf>
    <xf numFmtId="1" fontId="1" fillId="3" borderId="72" xfId="0" applyNumberFormat="1" applyFont="1" applyFill="1" applyBorder="1" applyAlignment="1">
      <alignment horizontal="center" vertical="center" wrapText="1"/>
    </xf>
    <xf numFmtId="1" fontId="1" fillId="5" borderId="72" xfId="0" applyNumberFormat="1" applyFont="1" applyFill="1" applyBorder="1" applyAlignment="1">
      <alignment horizontal="center" vertical="center" wrapText="1"/>
    </xf>
    <xf numFmtId="0" fontId="18" fillId="7" borderId="87" xfId="0" applyFont="1" applyFill="1" applyBorder="1" applyAlignment="1">
      <alignment horizontal="center" vertical="center" wrapText="1"/>
    </xf>
    <xf numFmtId="1" fontId="18" fillId="7" borderId="6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1" fontId="2" fillId="0" borderId="72" xfId="0" applyNumberFormat="1" applyFont="1" applyBorder="1" applyAlignment="1">
      <alignment horizontal="center" vertical="center" wrapText="1"/>
    </xf>
    <xf numFmtId="1" fontId="1" fillId="3" borderId="72" xfId="0" applyNumberFormat="1" applyFont="1" applyFill="1" applyBorder="1" applyAlignment="1">
      <alignment horizontal="center" vertical="center" wrapText="1"/>
    </xf>
    <xf numFmtId="1" fontId="1" fillId="5" borderId="72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" fontId="16" fillId="0" borderId="23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24" fillId="0" borderId="105" xfId="0" applyFont="1" applyBorder="1" applyAlignment="1">
      <alignment horizontal="center" vertical="center" wrapText="1"/>
    </xf>
    <xf numFmtId="1" fontId="1" fillId="3" borderId="68" xfId="0" applyNumberFormat="1" applyFont="1" applyFill="1" applyBorder="1" applyAlignment="1">
      <alignment horizontal="center" vertical="center" wrapText="1"/>
    </xf>
    <xf numFmtId="1" fontId="1" fillId="5" borderId="68" xfId="0" applyNumberFormat="1" applyFont="1" applyFill="1" applyBorder="1" applyAlignment="1">
      <alignment horizontal="center" vertical="center" wrapText="1"/>
    </xf>
    <xf numFmtId="0" fontId="24" fillId="0" borderId="105" xfId="0" applyFont="1" applyBorder="1" applyAlignment="1">
      <alignment horizontal="center" vertical="center" wrapText="1"/>
    </xf>
    <xf numFmtId="0" fontId="16" fillId="9" borderId="10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2" fillId="0" borderId="105" xfId="0" applyNumberFormat="1" applyFont="1" applyBorder="1" applyAlignment="1">
      <alignment horizontal="center" vertical="center" wrapText="1"/>
    </xf>
    <xf numFmtId="1" fontId="1" fillId="3" borderId="105" xfId="0" applyNumberFormat="1" applyFont="1" applyFill="1" applyBorder="1" applyAlignment="1">
      <alignment horizontal="center" vertical="center" wrapText="1"/>
    </xf>
    <xf numFmtId="1" fontId="1" fillId="5" borderId="10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" fontId="20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 wrapText="1"/>
    </xf>
    <xf numFmtId="1" fontId="9" fillId="6" borderId="2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" fontId="1" fillId="7" borderId="6" xfId="0" applyNumberFormat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4" fillId="0" borderId="27" xfId="0" applyFont="1" applyBorder="1"/>
    <xf numFmtId="0" fontId="18" fillId="7" borderId="10" xfId="0" applyFont="1" applyFill="1" applyBorder="1" applyAlignment="1">
      <alignment horizontal="left" vertical="center" wrapText="1"/>
    </xf>
    <xf numFmtId="0" fontId="4" fillId="0" borderId="42" xfId="0" applyFont="1" applyBorder="1"/>
    <xf numFmtId="0" fontId="4" fillId="0" borderId="11" xfId="0" applyFont="1" applyBorder="1"/>
    <xf numFmtId="0" fontId="32" fillId="0" borderId="8" xfId="0" applyFont="1" applyBorder="1"/>
    <xf numFmtId="0" fontId="4" fillId="0" borderId="8" xfId="0" applyFont="1" applyBorder="1"/>
    <xf numFmtId="0" fontId="24" fillId="0" borderId="5" xfId="0" applyFont="1" applyBorder="1" applyAlignment="1">
      <alignment horizontal="left" vertical="center" wrapText="1"/>
    </xf>
    <xf numFmtId="0" fontId="4" fillId="0" borderId="9" xfId="0" applyFont="1" applyBorder="1"/>
    <xf numFmtId="0" fontId="16" fillId="0" borderId="5" xfId="0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6" borderId="77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18" fillId="7" borderId="97" xfId="0" applyFont="1" applyFill="1" applyBorder="1" applyAlignment="1">
      <alignment horizontal="left" vertical="center" wrapText="1"/>
    </xf>
    <xf numFmtId="0" fontId="4" fillId="0" borderId="98" xfId="0" applyFont="1" applyBorder="1"/>
    <xf numFmtId="0" fontId="4" fillId="0" borderId="99" xfId="0" applyFont="1" applyBorder="1"/>
    <xf numFmtId="0" fontId="18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8" fillId="7" borderId="81" xfId="0" applyFont="1" applyFill="1" applyBorder="1" applyAlignment="1">
      <alignment horizontal="left" vertical="center" wrapText="1"/>
    </xf>
    <xf numFmtId="0" fontId="4" fillId="0" borderId="82" xfId="0" applyFont="1" applyBorder="1"/>
    <xf numFmtId="0" fontId="4" fillId="0" borderId="83" xfId="0" applyFont="1" applyBorder="1"/>
    <xf numFmtId="0" fontId="16" fillId="0" borderId="3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35" xfId="0" applyFont="1" applyBorder="1"/>
    <xf numFmtId="1" fontId="16" fillId="0" borderId="4" xfId="0" applyNumberFormat="1" applyFont="1" applyBorder="1" applyAlignment="1">
      <alignment horizontal="center" vertical="center" wrapText="1"/>
    </xf>
    <xf numFmtId="0" fontId="4" fillId="0" borderId="31" xfId="0" applyFont="1" applyBorder="1"/>
    <xf numFmtId="0" fontId="16" fillId="0" borderId="5" xfId="0" applyFont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1" fontId="16" fillId="9" borderId="0" xfId="0" applyNumberFormat="1" applyFont="1" applyFill="1" applyAlignment="1">
      <alignment horizontal="center" vertical="center" wrapText="1"/>
    </xf>
    <xf numFmtId="0" fontId="4" fillId="0" borderId="23" xfId="0" applyFont="1" applyBorder="1"/>
    <xf numFmtId="0" fontId="28" fillId="0" borderId="27" xfId="0" applyFont="1" applyBorder="1"/>
    <xf numFmtId="0" fontId="16" fillId="0" borderId="4" xfId="0" applyFont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20" fillId="0" borderId="2" xfId="0" applyFont="1" applyBorder="1" applyAlignment="1">
      <alignment horizontal="center"/>
    </xf>
    <xf numFmtId="0" fontId="8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8" fillId="7" borderId="37" xfId="0" applyFont="1" applyFill="1" applyBorder="1" applyAlignment="1">
      <alignment horizontal="left" vertical="center" wrapText="1"/>
    </xf>
    <xf numFmtId="0" fontId="4" fillId="0" borderId="38" xfId="0" applyFont="1" applyBorder="1"/>
    <xf numFmtId="0" fontId="4" fillId="0" borderId="39" xfId="0" applyFont="1" applyBorder="1"/>
    <xf numFmtId="0" fontId="4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horizontal="left" vertical="center" wrapText="1"/>
    </xf>
    <xf numFmtId="0" fontId="8" fillId="7" borderId="43" xfId="0" applyFont="1" applyFill="1" applyBorder="1" applyAlignment="1">
      <alignment horizontal="left" vertical="center" wrapText="1"/>
    </xf>
    <xf numFmtId="0" fontId="4" fillId="0" borderId="44" xfId="0" applyFont="1" applyBorder="1"/>
    <xf numFmtId="0" fontId="4" fillId="0" borderId="53" xfId="0" applyFont="1" applyBorder="1"/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7" borderId="35" xfId="0" applyFont="1" applyFill="1" applyBorder="1" applyAlignment="1">
      <alignment horizontal="left" vertical="center" wrapText="1"/>
    </xf>
    <xf numFmtId="0" fontId="18" fillId="7" borderId="4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6" fillId="9" borderId="5" xfId="0" applyFont="1" applyFill="1" applyBorder="1" applyAlignment="1">
      <alignment horizontal="left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1" fontId="24" fillId="0" borderId="5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" fontId="16" fillId="0" borderId="27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4" fillId="0" borderId="2" xfId="0" applyFont="1" applyBorder="1"/>
    <xf numFmtId="0" fontId="24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 wrapText="1"/>
    </xf>
    <xf numFmtId="1" fontId="34" fillId="0" borderId="6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1" fontId="35" fillId="0" borderId="6" xfId="0" applyNumberFormat="1" applyFont="1" applyBorder="1" applyAlignment="1">
      <alignment horizontal="center" vertical="center" wrapText="1"/>
    </xf>
    <xf numFmtId="1" fontId="34" fillId="3" borderId="6" xfId="0" applyNumberFormat="1" applyFont="1" applyFill="1" applyBorder="1" applyAlignment="1">
      <alignment horizontal="center" vertical="center" wrapText="1"/>
    </xf>
    <xf numFmtId="1" fontId="34" fillId="5" borderId="6" xfId="0" applyNumberFormat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6" fillId="0" borderId="4" xfId="0" applyFont="1" applyBorder="1"/>
    <xf numFmtId="0" fontId="35" fillId="0" borderId="3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99"/>
  <sheetViews>
    <sheetView tabSelected="1" zoomScale="130" zoomScaleNormal="130" workbookViewId="0">
      <pane ySplit="3" topLeftCell="A152" activePane="bottomLeft" state="frozen"/>
      <selection pane="bottomLeft" activeCell="G146" sqref="A146:XFD149"/>
    </sheetView>
  </sheetViews>
  <sheetFormatPr defaultColWidth="14.42578125" defaultRowHeight="15" customHeight="1" x14ac:dyDescent="0.2"/>
  <cols>
    <col min="1" max="1" width="11.140625" customWidth="1"/>
    <col min="2" max="2" width="3.7109375" customWidth="1"/>
    <col min="3" max="3" width="58.85546875" customWidth="1"/>
    <col min="4" max="4" width="11.85546875" customWidth="1"/>
    <col min="5" max="9" width="6.7109375" customWidth="1"/>
    <col min="10" max="10" width="9.28515625" customWidth="1"/>
    <col min="11" max="11" width="7.140625" customWidth="1"/>
    <col min="12" max="12" width="9" customWidth="1"/>
    <col min="13" max="13" width="35.140625" customWidth="1"/>
    <col min="14" max="23" width="8.7109375" customWidth="1"/>
  </cols>
  <sheetData>
    <row r="1" spans="1:24" ht="25.5" hidden="1" customHeight="1" x14ac:dyDescent="0.2">
      <c r="A1" s="1"/>
      <c r="B1" s="2"/>
      <c r="C1" s="2"/>
      <c r="D1" s="3"/>
      <c r="E1" s="4"/>
      <c r="F1" s="5">
        <v>12</v>
      </c>
      <c r="G1" s="6"/>
      <c r="H1" s="7"/>
      <c r="I1" s="8"/>
      <c r="J1" s="9"/>
      <c r="K1" s="8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/>
    </row>
    <row r="2" spans="1:24" ht="38.25" x14ac:dyDescent="0.2">
      <c r="A2" s="590" t="s">
        <v>361</v>
      </c>
      <c r="B2" s="605" t="s">
        <v>370</v>
      </c>
      <c r="C2" s="530"/>
      <c r="D2" s="532" t="s">
        <v>0</v>
      </c>
      <c r="E2" s="592" t="s">
        <v>1</v>
      </c>
      <c r="F2" s="593" t="s">
        <v>363</v>
      </c>
      <c r="G2" s="594" t="s">
        <v>1</v>
      </c>
      <c r="H2" s="595" t="s">
        <v>363</v>
      </c>
      <c r="I2" s="596" t="s">
        <v>364</v>
      </c>
      <c r="J2" s="597" t="s">
        <v>365</v>
      </c>
      <c r="K2" s="596" t="s">
        <v>364</v>
      </c>
      <c r="L2" s="597" t="s">
        <v>365</v>
      </c>
      <c r="M2" s="606" t="s">
        <v>367</v>
      </c>
      <c r="N2" s="2"/>
      <c r="O2" s="2"/>
      <c r="P2" s="2"/>
      <c r="Q2" s="2"/>
      <c r="R2" s="2"/>
      <c r="S2" s="2"/>
      <c r="T2" s="2"/>
      <c r="U2" s="2"/>
      <c r="V2" s="2"/>
      <c r="W2" s="2"/>
      <c r="X2" s="10"/>
    </row>
    <row r="3" spans="1:24" ht="24" customHeight="1" x14ac:dyDescent="0.25">
      <c r="A3" s="591"/>
      <c r="B3" s="510"/>
      <c r="C3" s="487"/>
      <c r="D3" s="489"/>
      <c r="E3" s="598" t="s">
        <v>366</v>
      </c>
      <c r="F3" s="599"/>
      <c r="G3" s="600" t="s">
        <v>367</v>
      </c>
      <c r="H3" s="599"/>
      <c r="I3" s="601" t="s">
        <v>368</v>
      </c>
      <c r="J3" s="602"/>
      <c r="K3" s="603" t="s">
        <v>369</v>
      </c>
      <c r="L3" s="604"/>
      <c r="M3" s="489"/>
      <c r="N3" s="17"/>
      <c r="O3" s="17"/>
      <c r="P3" s="18"/>
      <c r="Q3" s="19"/>
      <c r="R3" s="20"/>
      <c r="S3" s="4"/>
      <c r="T3" s="2"/>
      <c r="U3" s="2"/>
      <c r="V3" s="2"/>
      <c r="W3" s="2"/>
      <c r="X3" s="10"/>
    </row>
    <row r="4" spans="1:24" ht="24" customHeight="1" x14ac:dyDescent="0.25">
      <c r="A4" s="21">
        <f>E5+E12+E17+E20+E25+E27+E31</f>
        <v>48</v>
      </c>
      <c r="B4" s="533" t="s">
        <v>2</v>
      </c>
      <c r="C4" s="497"/>
      <c r="D4" s="22"/>
      <c r="E4" s="23"/>
      <c r="F4" s="24"/>
      <c r="G4" s="25"/>
      <c r="H4" s="26"/>
      <c r="I4" s="27"/>
      <c r="J4" s="27"/>
      <c r="K4" s="27"/>
      <c r="L4" s="27"/>
      <c r="M4" s="28"/>
      <c r="N4" s="17"/>
      <c r="O4" s="17"/>
      <c r="P4" s="18"/>
      <c r="Q4" s="19"/>
      <c r="R4" s="20"/>
      <c r="S4" s="4"/>
      <c r="T4" s="2"/>
      <c r="U4" s="2"/>
      <c r="V4" s="2"/>
      <c r="W4" s="2"/>
      <c r="X4" s="10"/>
    </row>
    <row r="5" spans="1:24" ht="22.5" customHeight="1" x14ac:dyDescent="0.2">
      <c r="A5" s="29" t="s">
        <v>3</v>
      </c>
      <c r="B5" s="534" t="s">
        <v>4</v>
      </c>
      <c r="C5" s="521"/>
      <c r="D5" s="522"/>
      <c r="E5" s="30">
        <f t="shared" ref="E5:F5" si="0">SUM(E6:E11)</f>
        <v>4</v>
      </c>
      <c r="F5" s="31">
        <f t="shared" si="0"/>
        <v>52</v>
      </c>
      <c r="G5" s="32"/>
      <c r="H5" s="33"/>
      <c r="I5" s="34"/>
      <c r="J5" s="34"/>
      <c r="K5" s="34"/>
      <c r="L5" s="3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0"/>
    </row>
    <row r="6" spans="1:24" ht="18.75" customHeight="1" x14ac:dyDescent="0.2">
      <c r="A6" s="531"/>
      <c r="B6" s="541"/>
      <c r="C6" s="542" t="s">
        <v>5</v>
      </c>
      <c r="D6" s="532" t="s">
        <v>6</v>
      </c>
      <c r="E6" s="532">
        <v>1</v>
      </c>
      <c r="F6" s="535">
        <f>E6*$F$1</f>
        <v>12</v>
      </c>
      <c r="G6" s="37">
        <v>0.5</v>
      </c>
      <c r="H6" s="38">
        <f>G6*$F$1</f>
        <v>6</v>
      </c>
      <c r="I6" s="39">
        <f t="shared" ref="I6:I11" si="1">H6*2/3</f>
        <v>4</v>
      </c>
      <c r="J6" s="40">
        <f t="shared" ref="J6:J7" si="2">(25*G6-H6)*2/3</f>
        <v>4.333333333333333</v>
      </c>
      <c r="K6" s="41">
        <f t="shared" ref="K6:K11" si="3">H6*1/3</f>
        <v>2</v>
      </c>
      <c r="L6" s="40">
        <f t="shared" ref="L6:L7" si="4">(25*G6-H6)*1/3</f>
        <v>2.1666666666666665</v>
      </c>
      <c r="M6" s="42" t="s">
        <v>7</v>
      </c>
      <c r="N6" s="43"/>
      <c r="O6" s="43"/>
      <c r="P6" s="2"/>
      <c r="Q6" s="2"/>
      <c r="R6" s="2"/>
      <c r="S6" s="2"/>
      <c r="T6" s="2"/>
      <c r="U6" s="2"/>
      <c r="V6" s="2"/>
      <c r="W6" s="2"/>
      <c r="X6" s="10"/>
    </row>
    <row r="7" spans="1:24" ht="18.75" customHeight="1" x14ac:dyDescent="0.2">
      <c r="A7" s="510"/>
      <c r="B7" s="482"/>
      <c r="C7" s="489"/>
      <c r="D7" s="489"/>
      <c r="E7" s="489"/>
      <c r="F7" s="517"/>
      <c r="G7" s="44">
        <v>0.5</v>
      </c>
      <c r="H7" s="45">
        <v>6</v>
      </c>
      <c r="I7" s="46">
        <f t="shared" si="1"/>
        <v>4</v>
      </c>
      <c r="J7" s="47">
        <f t="shared" si="2"/>
        <v>4.333333333333333</v>
      </c>
      <c r="K7" s="48">
        <f t="shared" si="3"/>
        <v>2</v>
      </c>
      <c r="L7" s="49">
        <f t="shared" si="4"/>
        <v>2.1666666666666665</v>
      </c>
      <c r="M7" s="50" t="s">
        <v>8</v>
      </c>
      <c r="N7" s="43"/>
      <c r="O7" s="43"/>
      <c r="P7" s="2"/>
      <c r="Q7" s="2"/>
      <c r="R7" s="2"/>
      <c r="S7" s="2"/>
      <c r="T7" s="2"/>
      <c r="U7" s="2"/>
      <c r="V7" s="2"/>
      <c r="W7" s="2"/>
      <c r="X7" s="10"/>
    </row>
    <row r="8" spans="1:24" ht="18.75" customHeight="1" x14ac:dyDescent="0.2">
      <c r="A8" s="510"/>
      <c r="B8" s="482"/>
      <c r="C8" s="542" t="s">
        <v>9</v>
      </c>
      <c r="D8" s="532" t="s">
        <v>10</v>
      </c>
      <c r="E8" s="532">
        <v>1</v>
      </c>
      <c r="F8" s="536">
        <v>12</v>
      </c>
      <c r="G8" s="51">
        <v>0.5</v>
      </c>
      <c r="H8" s="52">
        <v>6</v>
      </c>
      <c r="I8" s="53">
        <f t="shared" si="1"/>
        <v>4</v>
      </c>
      <c r="J8" s="54">
        <v>4</v>
      </c>
      <c r="K8" s="53">
        <f t="shared" si="3"/>
        <v>2</v>
      </c>
      <c r="L8" s="54">
        <v>2</v>
      </c>
      <c r="M8" s="55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10"/>
    </row>
    <row r="9" spans="1:24" ht="18.75" customHeight="1" x14ac:dyDescent="0.2">
      <c r="A9" s="510"/>
      <c r="B9" s="482"/>
      <c r="C9" s="489"/>
      <c r="D9" s="489"/>
      <c r="E9" s="489"/>
      <c r="F9" s="513"/>
      <c r="G9" s="57">
        <v>0.5</v>
      </c>
      <c r="H9" s="58">
        <v>6</v>
      </c>
      <c r="I9" s="59">
        <f t="shared" si="1"/>
        <v>4</v>
      </c>
      <c r="J9" s="60">
        <v>4</v>
      </c>
      <c r="K9" s="59">
        <f t="shared" si="3"/>
        <v>2</v>
      </c>
      <c r="L9" s="60">
        <v>2</v>
      </c>
      <c r="M9" s="61" t="s">
        <v>12</v>
      </c>
      <c r="N9" s="43"/>
      <c r="O9" s="43"/>
      <c r="P9" s="2"/>
      <c r="Q9" s="2"/>
      <c r="R9" s="2"/>
      <c r="S9" s="2"/>
      <c r="T9" s="2"/>
      <c r="U9" s="2"/>
      <c r="V9" s="2"/>
      <c r="W9" s="2"/>
      <c r="X9" s="10"/>
    </row>
    <row r="10" spans="1:24" ht="30.75" customHeight="1" x14ac:dyDescent="0.2">
      <c r="A10" s="510"/>
      <c r="B10" s="482"/>
      <c r="C10" s="62" t="s">
        <v>13</v>
      </c>
      <c r="D10" s="63" t="s">
        <v>14</v>
      </c>
      <c r="E10" s="12">
        <v>1</v>
      </c>
      <c r="F10" s="64">
        <f>E10*$F$1</f>
        <v>12</v>
      </c>
      <c r="G10" s="65">
        <v>1</v>
      </c>
      <c r="H10" s="66">
        <f>G10*$F$1</f>
        <v>12</v>
      </c>
      <c r="I10" s="67">
        <f t="shared" si="1"/>
        <v>8</v>
      </c>
      <c r="J10" s="16">
        <f>(25*G10-H10)*2/3</f>
        <v>8.6666666666666661</v>
      </c>
      <c r="K10" s="68">
        <f t="shared" si="3"/>
        <v>4</v>
      </c>
      <c r="L10" s="69">
        <f>(25*G10-H10)*1/3</f>
        <v>4.333333333333333</v>
      </c>
      <c r="M10" s="70" t="s">
        <v>15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10"/>
    </row>
    <row r="11" spans="1:24" ht="30.75" customHeight="1" x14ac:dyDescent="0.2">
      <c r="A11" s="511"/>
      <c r="B11" s="489"/>
      <c r="C11" s="62" t="s">
        <v>17</v>
      </c>
      <c r="D11" s="63" t="s">
        <v>18</v>
      </c>
      <c r="E11" s="12">
        <v>1</v>
      </c>
      <c r="F11" s="71">
        <v>16</v>
      </c>
      <c r="G11" s="13">
        <v>1</v>
      </c>
      <c r="H11" s="14">
        <v>16</v>
      </c>
      <c r="I11" s="15">
        <f t="shared" si="1"/>
        <v>10.666666666666666</v>
      </c>
      <c r="J11" s="72">
        <f>(25-H11)*2/3</f>
        <v>6</v>
      </c>
      <c r="K11" s="73">
        <f t="shared" si="3"/>
        <v>5.333333333333333</v>
      </c>
      <c r="L11" s="72">
        <f>(25-H11)*1/3</f>
        <v>3</v>
      </c>
      <c r="M11" s="74" t="s">
        <v>19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10"/>
    </row>
    <row r="12" spans="1:24" ht="22.5" customHeight="1" x14ac:dyDescent="0.2">
      <c r="A12" s="29" t="s">
        <v>20</v>
      </c>
      <c r="B12" s="547" t="s">
        <v>21</v>
      </c>
      <c r="C12" s="528"/>
      <c r="D12" s="529"/>
      <c r="E12" s="30">
        <f t="shared" ref="E12:F12" si="5">SUM(E13)</f>
        <v>3</v>
      </c>
      <c r="F12" s="75">
        <f t="shared" si="5"/>
        <v>36</v>
      </c>
      <c r="G12" s="32"/>
      <c r="H12" s="33"/>
      <c r="I12" s="34"/>
      <c r="J12" s="34"/>
      <c r="K12" s="34"/>
      <c r="L12" s="3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0"/>
    </row>
    <row r="13" spans="1:24" ht="21" customHeight="1" x14ac:dyDescent="0.2">
      <c r="A13" s="11"/>
      <c r="B13" s="35"/>
      <c r="C13" s="11"/>
      <c r="D13" s="11" t="s">
        <v>22</v>
      </c>
      <c r="E13" s="12">
        <v>3</v>
      </c>
      <c r="F13" s="64">
        <f>E13*$F$1</f>
        <v>36</v>
      </c>
      <c r="G13" s="51">
        <v>3</v>
      </c>
      <c r="H13" s="52">
        <f>G13*$F$1</f>
        <v>36</v>
      </c>
      <c r="I13" s="53">
        <v>24</v>
      </c>
      <c r="J13" s="76">
        <v>26</v>
      </c>
      <c r="K13" s="77">
        <v>12</v>
      </c>
      <c r="L13" s="76">
        <v>13</v>
      </c>
      <c r="M13" s="78" t="s">
        <v>23</v>
      </c>
      <c r="N13" s="43"/>
      <c r="O13" s="43"/>
      <c r="P13" s="2"/>
      <c r="Q13" s="2"/>
      <c r="R13" s="2"/>
      <c r="S13" s="2"/>
      <c r="T13" s="2"/>
      <c r="U13" s="2"/>
      <c r="V13" s="2"/>
      <c r="W13" s="2"/>
      <c r="X13" s="10"/>
    </row>
    <row r="14" spans="1:24" ht="19.5" customHeight="1" x14ac:dyDescent="0.2">
      <c r="A14" s="12"/>
      <c r="B14" s="80"/>
      <c r="C14" s="36"/>
      <c r="D14" s="12" t="s">
        <v>22</v>
      </c>
      <c r="E14" s="81" t="s">
        <v>24</v>
      </c>
      <c r="F14" s="82">
        <v>24</v>
      </c>
      <c r="G14" s="83" t="s">
        <v>24</v>
      </c>
      <c r="H14" s="14">
        <v>24</v>
      </c>
      <c r="I14" s="15">
        <v>16</v>
      </c>
      <c r="J14" s="16"/>
      <c r="K14" s="15">
        <v>8</v>
      </c>
      <c r="L14" s="16"/>
      <c r="M14" s="78" t="s">
        <v>23</v>
      </c>
      <c r="N14" s="43"/>
      <c r="O14" s="43"/>
      <c r="P14" s="2"/>
      <c r="Q14" s="2"/>
      <c r="R14" s="2"/>
      <c r="S14" s="2"/>
      <c r="T14" s="2"/>
      <c r="U14" s="2"/>
      <c r="V14" s="2"/>
      <c r="W14" s="2"/>
      <c r="X14" s="10"/>
    </row>
    <row r="15" spans="1:24" ht="21" customHeight="1" x14ac:dyDescent="0.2">
      <c r="A15" s="85" t="s">
        <v>362</v>
      </c>
      <c r="B15" s="548" t="s">
        <v>25</v>
      </c>
      <c r="C15" s="484"/>
      <c r="D15" s="485"/>
      <c r="E15" s="86">
        <f t="shared" ref="E15:F15" si="6">SUM(E16)</f>
        <v>3</v>
      </c>
      <c r="F15" s="87">
        <f t="shared" si="6"/>
        <v>30</v>
      </c>
      <c r="G15" s="88"/>
      <c r="H15" s="89"/>
      <c r="I15" s="90"/>
      <c r="J15" s="90"/>
      <c r="K15" s="90"/>
      <c r="L15" s="90"/>
      <c r="M15" s="91"/>
      <c r="N15" s="2"/>
      <c r="O15" s="2"/>
      <c r="P15" s="2"/>
      <c r="Q15" s="2"/>
      <c r="R15" s="2"/>
      <c r="S15" s="2"/>
      <c r="T15" s="2"/>
      <c r="U15" s="2"/>
      <c r="V15" s="2"/>
      <c r="W15" s="2"/>
      <c r="X15" s="10"/>
    </row>
    <row r="16" spans="1:24" ht="21" customHeight="1" x14ac:dyDescent="0.2">
      <c r="A16" s="92"/>
      <c r="B16" s="93"/>
      <c r="C16" s="92"/>
      <c r="D16" s="92" t="s">
        <v>22</v>
      </c>
      <c r="E16" s="94">
        <v>3</v>
      </c>
      <c r="F16" s="95">
        <v>30</v>
      </c>
      <c r="G16" s="96">
        <v>3</v>
      </c>
      <c r="H16" s="97">
        <f>G16*$F$1</f>
        <v>36</v>
      </c>
      <c r="I16" s="98">
        <v>30</v>
      </c>
      <c r="J16" s="99">
        <v>45</v>
      </c>
      <c r="K16" s="100"/>
      <c r="L16" s="101"/>
      <c r="M16" s="78" t="s">
        <v>23</v>
      </c>
      <c r="N16" s="43"/>
      <c r="O16" s="43"/>
      <c r="P16" s="2"/>
      <c r="Q16" s="2"/>
      <c r="R16" s="2"/>
      <c r="S16" s="2"/>
      <c r="T16" s="2"/>
      <c r="U16" s="2"/>
      <c r="V16" s="2"/>
      <c r="W16" s="2"/>
      <c r="X16" s="10"/>
    </row>
    <row r="17" spans="1:24" ht="22.5" customHeight="1" x14ac:dyDescent="0.2">
      <c r="A17" s="30" t="s">
        <v>3</v>
      </c>
      <c r="B17" s="549" t="s">
        <v>26</v>
      </c>
      <c r="C17" s="550"/>
      <c r="D17" s="550"/>
      <c r="E17" s="75">
        <f t="shared" ref="E17:F17" si="7">SUM(E18)</f>
        <v>7</v>
      </c>
      <c r="F17" s="75">
        <f t="shared" si="7"/>
        <v>84</v>
      </c>
      <c r="G17" s="33"/>
      <c r="H17" s="33"/>
      <c r="I17" s="34"/>
      <c r="J17" s="34"/>
      <c r="K17" s="34"/>
      <c r="L17" s="34"/>
      <c r="M17" s="102"/>
      <c r="N17" s="2"/>
      <c r="O17" s="2"/>
      <c r="P17" s="2"/>
      <c r="Q17" s="2"/>
      <c r="R17" s="2"/>
      <c r="S17" s="2"/>
      <c r="T17" s="2"/>
      <c r="U17" s="2"/>
      <c r="V17" s="2"/>
      <c r="W17" s="2"/>
      <c r="X17" s="10"/>
    </row>
    <row r="18" spans="1:24" ht="18.75" customHeight="1" x14ac:dyDescent="0.2">
      <c r="A18" s="540"/>
      <c r="B18" s="540"/>
      <c r="C18" s="542"/>
      <c r="D18" s="537" t="s">
        <v>27</v>
      </c>
      <c r="E18" s="532">
        <v>7</v>
      </c>
      <c r="F18" s="538">
        <f>E18*$F$1</f>
        <v>84</v>
      </c>
      <c r="G18" s="37">
        <v>3</v>
      </c>
      <c r="H18" s="38">
        <f t="shared" ref="H18:H19" si="8">G18*$F$1</f>
        <v>36</v>
      </c>
      <c r="I18" s="39">
        <f t="shared" ref="I18:I19" si="9">H18*2/3</f>
        <v>24</v>
      </c>
      <c r="J18" s="40">
        <f t="shared" ref="J18:J19" si="10">(25*G18-H18)*2/3</f>
        <v>26</v>
      </c>
      <c r="K18" s="39">
        <f t="shared" ref="K18:K19" si="11">H18*1/3</f>
        <v>12</v>
      </c>
      <c r="L18" s="40">
        <f t="shared" ref="L18:L19" si="12">(25*G18-H18)*1/3</f>
        <v>13</v>
      </c>
      <c r="M18" s="105" t="s">
        <v>28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10"/>
    </row>
    <row r="19" spans="1:24" ht="18.75" customHeight="1" x14ac:dyDescent="0.2">
      <c r="A19" s="489"/>
      <c r="B19" s="489"/>
      <c r="C19" s="489"/>
      <c r="D19" s="489"/>
      <c r="E19" s="489"/>
      <c r="F19" s="489"/>
      <c r="G19" s="106">
        <v>4</v>
      </c>
      <c r="H19" s="58">
        <f t="shared" si="8"/>
        <v>48</v>
      </c>
      <c r="I19" s="46">
        <f t="shared" si="9"/>
        <v>32</v>
      </c>
      <c r="J19" s="47">
        <f t="shared" si="10"/>
        <v>34.666666666666664</v>
      </c>
      <c r="K19" s="107">
        <f t="shared" si="11"/>
        <v>16</v>
      </c>
      <c r="L19" s="47">
        <f t="shared" si="12"/>
        <v>17.333333333333332</v>
      </c>
      <c r="M19" s="108" t="s">
        <v>29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10"/>
    </row>
    <row r="20" spans="1:24" ht="22.5" customHeight="1" x14ac:dyDescent="0.2">
      <c r="A20" s="29" t="s">
        <v>3</v>
      </c>
      <c r="B20" s="534" t="s">
        <v>30</v>
      </c>
      <c r="C20" s="521"/>
      <c r="D20" s="522"/>
      <c r="E20" s="30">
        <f>SUM(E21:E22)</f>
        <v>11</v>
      </c>
      <c r="F20" s="75">
        <f>SUM(F21:F24)</f>
        <v>132</v>
      </c>
      <c r="G20" s="32"/>
      <c r="H20" s="33"/>
      <c r="I20" s="34"/>
      <c r="J20" s="34"/>
      <c r="K20" s="34"/>
      <c r="L20" s="3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0"/>
    </row>
    <row r="21" spans="1:24" ht="31.5" customHeight="1" x14ac:dyDescent="0.2">
      <c r="A21" s="532"/>
      <c r="B21" s="541"/>
      <c r="C21" s="111" t="s">
        <v>31</v>
      </c>
      <c r="D21" s="12" t="s">
        <v>32</v>
      </c>
      <c r="E21" s="12">
        <v>2</v>
      </c>
      <c r="F21" s="112">
        <f t="shared" ref="F21:F22" si="13">E21*$F$1</f>
        <v>24</v>
      </c>
      <c r="G21" s="13">
        <v>2</v>
      </c>
      <c r="H21" s="14">
        <f>G21*$F$1</f>
        <v>24</v>
      </c>
      <c r="I21" s="15">
        <f t="shared" ref="I21:I24" si="14">H21*2/3</f>
        <v>16</v>
      </c>
      <c r="J21" s="16">
        <f>(25*G21-H21)*2/3</f>
        <v>17.333333333333332</v>
      </c>
      <c r="K21" s="15">
        <f t="shared" ref="K21:K24" si="15">H21*1/3</f>
        <v>8</v>
      </c>
      <c r="L21" s="69">
        <f>(25*G21-H21)*1/3</f>
        <v>8.6666666666666661</v>
      </c>
      <c r="M21" s="74" t="s">
        <v>33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10"/>
    </row>
    <row r="22" spans="1:24" ht="23.25" customHeight="1" x14ac:dyDescent="0.2">
      <c r="A22" s="482"/>
      <c r="B22" s="482"/>
      <c r="C22" s="542" t="s">
        <v>34</v>
      </c>
      <c r="D22" s="537" t="s">
        <v>35</v>
      </c>
      <c r="E22" s="539">
        <v>9</v>
      </c>
      <c r="F22" s="538">
        <f t="shared" si="13"/>
        <v>108</v>
      </c>
      <c r="G22" s="51">
        <v>2</v>
      </c>
      <c r="H22" s="116">
        <v>24</v>
      </c>
      <c r="I22" s="117">
        <f t="shared" si="14"/>
        <v>16</v>
      </c>
      <c r="J22" s="118">
        <v>18</v>
      </c>
      <c r="K22" s="119">
        <f t="shared" si="15"/>
        <v>8</v>
      </c>
      <c r="L22" s="118">
        <v>9</v>
      </c>
      <c r="M22" s="120" t="s">
        <v>36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10"/>
    </row>
    <row r="23" spans="1:24" ht="23.25" customHeight="1" x14ac:dyDescent="0.2">
      <c r="A23" s="482"/>
      <c r="B23" s="482"/>
      <c r="C23" s="482"/>
      <c r="D23" s="482"/>
      <c r="E23" s="482"/>
      <c r="F23" s="482"/>
      <c r="G23" s="122">
        <v>3.5</v>
      </c>
      <c r="H23" s="123">
        <f t="shared" ref="H23:H24" si="16">G23*$F$1</f>
        <v>42</v>
      </c>
      <c r="I23" s="124">
        <f t="shared" si="14"/>
        <v>28</v>
      </c>
      <c r="J23" s="125">
        <f t="shared" ref="J23:J24" si="17">(25*G23-H23)*2/3</f>
        <v>30.333333333333332</v>
      </c>
      <c r="K23" s="126">
        <f t="shared" si="15"/>
        <v>14</v>
      </c>
      <c r="L23" s="127">
        <f t="shared" ref="L23:L24" si="18">(25*G23-H23)*1/3</f>
        <v>15.166666666666666</v>
      </c>
      <c r="M23" s="128" t="s">
        <v>37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10"/>
    </row>
    <row r="24" spans="1:24" ht="23.25" customHeight="1" x14ac:dyDescent="0.2">
      <c r="A24" s="489"/>
      <c r="B24" s="489"/>
      <c r="C24" s="489"/>
      <c r="D24" s="489"/>
      <c r="E24" s="489"/>
      <c r="F24" s="482"/>
      <c r="G24" s="57">
        <v>3.5</v>
      </c>
      <c r="H24" s="58">
        <f t="shared" si="16"/>
        <v>42</v>
      </c>
      <c r="I24" s="46">
        <f t="shared" si="14"/>
        <v>28</v>
      </c>
      <c r="J24" s="47">
        <f t="shared" si="17"/>
        <v>30.333333333333332</v>
      </c>
      <c r="K24" s="46">
        <f t="shared" si="15"/>
        <v>14</v>
      </c>
      <c r="L24" s="129">
        <f t="shared" si="18"/>
        <v>15.166666666666666</v>
      </c>
      <c r="M24" s="130" t="s">
        <v>38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10"/>
    </row>
    <row r="25" spans="1:24" ht="22.5" customHeight="1" x14ac:dyDescent="0.2">
      <c r="A25" s="29" t="s">
        <v>3</v>
      </c>
      <c r="B25" s="549" t="s">
        <v>39</v>
      </c>
      <c r="C25" s="550"/>
      <c r="D25" s="551"/>
      <c r="E25" s="30">
        <v>4</v>
      </c>
      <c r="F25" s="131">
        <v>80</v>
      </c>
      <c r="G25" s="32"/>
      <c r="H25" s="32"/>
      <c r="I25" s="34"/>
      <c r="J25" s="34"/>
      <c r="K25" s="34"/>
      <c r="L25" s="34"/>
      <c r="M25" s="132"/>
      <c r="N25" s="2"/>
      <c r="O25" s="2"/>
      <c r="P25" s="2"/>
      <c r="Q25" s="2"/>
      <c r="R25" s="2"/>
      <c r="S25" s="2"/>
      <c r="T25" s="2"/>
      <c r="U25" s="2"/>
      <c r="V25" s="2"/>
      <c r="W25" s="2"/>
      <c r="X25" s="10"/>
    </row>
    <row r="26" spans="1:24" ht="29.25" customHeight="1" x14ac:dyDescent="0.2">
      <c r="A26" s="28"/>
      <c r="B26" s="133"/>
      <c r="C26" s="133"/>
      <c r="D26" s="12" t="s">
        <v>40</v>
      </c>
      <c r="E26" s="12">
        <v>4</v>
      </c>
      <c r="F26" s="71">
        <v>80</v>
      </c>
      <c r="G26" s="13">
        <v>4</v>
      </c>
      <c r="H26" s="14">
        <v>80</v>
      </c>
      <c r="I26" s="15">
        <f>H26*2/3</f>
        <v>53.333333333333336</v>
      </c>
      <c r="J26" s="16">
        <v>13.3</v>
      </c>
      <c r="K26" s="15">
        <f>H26*1/3</f>
        <v>26.666666666666668</v>
      </c>
      <c r="L26" s="16">
        <f>(25*G26-H26)*1/3</f>
        <v>6.666666666666667</v>
      </c>
      <c r="M26" s="134" t="s">
        <v>41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10"/>
    </row>
    <row r="27" spans="1:24" ht="22.5" customHeight="1" x14ac:dyDescent="0.2">
      <c r="A27" s="131" t="s">
        <v>20</v>
      </c>
      <c r="B27" s="534" t="s">
        <v>42</v>
      </c>
      <c r="C27" s="521"/>
      <c r="D27" s="522"/>
      <c r="E27" s="30">
        <f t="shared" ref="E27:F27" si="19">SUM(E28:E30)</f>
        <v>8</v>
      </c>
      <c r="F27" s="75">
        <f t="shared" si="19"/>
        <v>96</v>
      </c>
      <c r="G27" s="32"/>
      <c r="H27" s="33"/>
      <c r="I27" s="136"/>
      <c r="J27" s="137"/>
      <c r="K27" s="136"/>
      <c r="L27" s="1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0"/>
    </row>
    <row r="28" spans="1:24" ht="18.75" customHeight="1" x14ac:dyDescent="0.2">
      <c r="A28" s="532"/>
      <c r="B28" s="552"/>
      <c r="C28" s="542" t="s">
        <v>43</v>
      </c>
      <c r="D28" s="532" t="s">
        <v>44</v>
      </c>
      <c r="E28" s="532">
        <v>5</v>
      </c>
      <c r="F28" s="546">
        <f>E28*$F$1</f>
        <v>60</v>
      </c>
      <c r="G28" s="138">
        <v>3</v>
      </c>
      <c r="H28" s="52">
        <f t="shared" ref="H28:H30" si="20">G28*$F$1</f>
        <v>36</v>
      </c>
      <c r="I28" s="53">
        <f t="shared" ref="I28:I30" si="21">H28*2/3</f>
        <v>24</v>
      </c>
      <c r="J28" s="54">
        <f t="shared" ref="J28:J30" si="22">(25*G28-H28)*2/3</f>
        <v>26</v>
      </c>
      <c r="K28" s="53">
        <f t="shared" ref="K28:K30" si="23">H28*1/3</f>
        <v>12</v>
      </c>
      <c r="L28" s="54">
        <f t="shared" ref="L28:L30" si="24">(25*G28-H28)*1/3</f>
        <v>13</v>
      </c>
      <c r="M28" s="139" t="s">
        <v>45</v>
      </c>
      <c r="N28" s="140"/>
      <c r="O28" s="140"/>
      <c r="P28" s="2"/>
      <c r="Q28" s="2"/>
      <c r="R28" s="2"/>
      <c r="S28" s="2"/>
      <c r="T28" s="2"/>
      <c r="U28" s="2"/>
      <c r="V28" s="2"/>
      <c r="W28" s="2"/>
      <c r="X28" s="10"/>
    </row>
    <row r="29" spans="1:24" ht="18.75" customHeight="1" x14ac:dyDescent="0.2">
      <c r="A29" s="482"/>
      <c r="B29" s="487"/>
      <c r="C29" s="489"/>
      <c r="D29" s="489"/>
      <c r="E29" s="489"/>
      <c r="F29" s="517"/>
      <c r="G29" s="44">
        <v>2</v>
      </c>
      <c r="H29" s="7">
        <f t="shared" si="20"/>
        <v>24</v>
      </c>
      <c r="I29" s="67">
        <f t="shared" si="21"/>
        <v>16</v>
      </c>
      <c r="J29" s="60">
        <f t="shared" si="22"/>
        <v>17.333333333333332</v>
      </c>
      <c r="K29" s="8">
        <f t="shared" si="23"/>
        <v>8</v>
      </c>
      <c r="L29" s="141">
        <f t="shared" si="24"/>
        <v>8.6666666666666661</v>
      </c>
      <c r="M29" s="110" t="s">
        <v>46</v>
      </c>
      <c r="N29" s="140"/>
      <c r="O29" s="140"/>
      <c r="P29" s="2"/>
      <c r="Q29" s="2"/>
      <c r="R29" s="2"/>
      <c r="S29" s="2"/>
      <c r="T29" s="2"/>
      <c r="U29" s="2"/>
      <c r="V29" s="2"/>
      <c r="W29" s="2"/>
      <c r="X29" s="10"/>
    </row>
    <row r="30" spans="1:24" ht="31.5" customHeight="1" x14ac:dyDescent="0.2">
      <c r="A30" s="489"/>
      <c r="B30" s="487"/>
      <c r="C30" s="36" t="s">
        <v>47</v>
      </c>
      <c r="D30" s="11" t="s">
        <v>48</v>
      </c>
      <c r="E30" s="12">
        <v>3</v>
      </c>
      <c r="F30" s="71">
        <f>E30*$F$1</f>
        <v>36</v>
      </c>
      <c r="G30" s="13">
        <v>3</v>
      </c>
      <c r="H30" s="14">
        <f t="shared" si="20"/>
        <v>36</v>
      </c>
      <c r="I30" s="15">
        <f t="shared" si="21"/>
        <v>24</v>
      </c>
      <c r="J30" s="16">
        <f t="shared" si="22"/>
        <v>26</v>
      </c>
      <c r="K30" s="73">
        <f t="shared" si="23"/>
        <v>12</v>
      </c>
      <c r="L30" s="16">
        <f t="shared" si="24"/>
        <v>13</v>
      </c>
      <c r="M30" s="142" t="s">
        <v>49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10"/>
    </row>
    <row r="31" spans="1:24" ht="38.25" customHeight="1" x14ac:dyDescent="0.2">
      <c r="A31" s="144" t="s">
        <v>20</v>
      </c>
      <c r="B31" s="503" t="s">
        <v>50</v>
      </c>
      <c r="C31" s="484"/>
      <c r="D31" s="485"/>
      <c r="E31" s="145">
        <f t="shared" ref="E31:F31" si="25">SUM(E32:E36)</f>
        <v>11</v>
      </c>
      <c r="F31" s="75">
        <f t="shared" si="25"/>
        <v>132</v>
      </c>
      <c r="G31" s="32"/>
      <c r="H31" s="33"/>
      <c r="I31" s="34"/>
      <c r="J31" s="34"/>
      <c r="K31" s="34"/>
      <c r="L31" s="3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0"/>
    </row>
    <row r="32" spans="1:24" ht="30.75" customHeight="1" x14ac:dyDescent="0.2">
      <c r="A32" s="544"/>
      <c r="B32" s="147"/>
      <c r="C32" s="62" t="s">
        <v>51</v>
      </c>
      <c r="D32" s="12" t="s">
        <v>52</v>
      </c>
      <c r="E32" s="12">
        <v>2</v>
      </c>
      <c r="F32" s="112">
        <f t="shared" ref="F32:F35" si="26">E32*$F$1</f>
        <v>24</v>
      </c>
      <c r="G32" s="13">
        <v>2</v>
      </c>
      <c r="H32" s="14">
        <v>48</v>
      </c>
      <c r="I32" s="148">
        <f t="shared" ref="I32:I36" si="27">H32*2/3</f>
        <v>32</v>
      </c>
      <c r="J32" s="149">
        <v>35</v>
      </c>
      <c r="K32" s="148">
        <f t="shared" ref="K32:K36" si="28">H32*1/3</f>
        <v>16</v>
      </c>
      <c r="L32" s="149">
        <v>17</v>
      </c>
      <c r="M32" s="142" t="s">
        <v>53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10"/>
    </row>
    <row r="33" spans="1:24" ht="30.75" customHeight="1" x14ac:dyDescent="0.2">
      <c r="A33" s="482"/>
      <c r="B33" s="150"/>
      <c r="C33" s="62" t="s">
        <v>54</v>
      </c>
      <c r="D33" s="12" t="s">
        <v>52</v>
      </c>
      <c r="E33" s="12">
        <v>2</v>
      </c>
      <c r="F33" s="64">
        <f t="shared" si="26"/>
        <v>24</v>
      </c>
      <c r="G33" s="13">
        <v>2</v>
      </c>
      <c r="H33" s="14">
        <v>48</v>
      </c>
      <c r="I33" s="148">
        <f t="shared" si="27"/>
        <v>32</v>
      </c>
      <c r="J33" s="149">
        <v>35</v>
      </c>
      <c r="K33" s="148">
        <f t="shared" si="28"/>
        <v>16</v>
      </c>
      <c r="L33" s="149">
        <v>17</v>
      </c>
      <c r="M33" s="78" t="s">
        <v>55</v>
      </c>
      <c r="N33" s="43"/>
      <c r="O33" s="43"/>
      <c r="P33" s="2"/>
      <c r="Q33" s="2"/>
      <c r="R33" s="2"/>
      <c r="S33" s="2"/>
      <c r="T33" s="2"/>
      <c r="U33" s="2"/>
      <c r="V33" s="2"/>
      <c r="W33" s="2"/>
      <c r="X33" s="10"/>
    </row>
    <row r="34" spans="1:24" ht="30.75" customHeight="1" x14ac:dyDescent="0.2">
      <c r="A34" s="482"/>
      <c r="B34" s="151"/>
      <c r="C34" s="36" t="s">
        <v>56</v>
      </c>
      <c r="D34" s="104" t="s">
        <v>27</v>
      </c>
      <c r="E34" s="12">
        <v>6</v>
      </c>
      <c r="F34" s="64">
        <f t="shared" si="26"/>
        <v>72</v>
      </c>
      <c r="G34" s="13">
        <v>6</v>
      </c>
      <c r="H34" s="152">
        <f>G34*$F$1</f>
        <v>72</v>
      </c>
      <c r="I34" s="46">
        <f t="shared" si="27"/>
        <v>48</v>
      </c>
      <c r="J34" s="72">
        <f>(25*G34-H34)*2/3</f>
        <v>52</v>
      </c>
      <c r="K34" s="153">
        <f t="shared" si="28"/>
        <v>24</v>
      </c>
      <c r="L34" s="72">
        <f>(25*G34-H34)*1/3</f>
        <v>26</v>
      </c>
      <c r="M34" s="12" t="s">
        <v>57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10"/>
    </row>
    <row r="35" spans="1:24" ht="18.75" customHeight="1" x14ac:dyDescent="0.2">
      <c r="A35" s="482"/>
      <c r="B35" s="553"/>
      <c r="C35" s="542" t="s">
        <v>58</v>
      </c>
      <c r="D35" s="537" t="s">
        <v>59</v>
      </c>
      <c r="E35" s="532">
        <v>1</v>
      </c>
      <c r="F35" s="538">
        <f t="shared" si="26"/>
        <v>12</v>
      </c>
      <c r="G35" s="51">
        <v>0.5</v>
      </c>
      <c r="H35" s="52">
        <v>12</v>
      </c>
      <c r="I35" s="154">
        <f t="shared" si="27"/>
        <v>8</v>
      </c>
      <c r="J35" s="155">
        <v>9</v>
      </c>
      <c r="K35" s="154">
        <f t="shared" si="28"/>
        <v>4</v>
      </c>
      <c r="L35" s="155">
        <v>4</v>
      </c>
      <c r="M35" s="156" t="s">
        <v>53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10"/>
    </row>
    <row r="36" spans="1:24" ht="18.75" customHeight="1" x14ac:dyDescent="0.2">
      <c r="A36" s="482"/>
      <c r="B36" s="489"/>
      <c r="C36" s="482"/>
      <c r="D36" s="482"/>
      <c r="E36" s="482"/>
      <c r="F36" s="482"/>
      <c r="G36" s="44">
        <v>0.5</v>
      </c>
      <c r="H36" s="45">
        <v>12</v>
      </c>
      <c r="I36" s="157">
        <f t="shared" si="27"/>
        <v>8</v>
      </c>
      <c r="J36" s="158">
        <v>9</v>
      </c>
      <c r="K36" s="157">
        <f t="shared" si="28"/>
        <v>4</v>
      </c>
      <c r="L36" s="158">
        <v>4</v>
      </c>
      <c r="M36" s="159" t="s">
        <v>55</v>
      </c>
      <c r="N36" s="43"/>
      <c r="O36" s="43"/>
      <c r="P36" s="2"/>
      <c r="Q36" s="2"/>
      <c r="R36" s="2"/>
      <c r="S36" s="2"/>
      <c r="T36" s="2"/>
      <c r="U36" s="2"/>
      <c r="V36" s="2"/>
      <c r="W36" s="2"/>
      <c r="X36" s="10"/>
    </row>
    <row r="37" spans="1:24" ht="28.5" customHeight="1" x14ac:dyDescent="0.2">
      <c r="A37" s="142" t="s">
        <v>3</v>
      </c>
      <c r="B37" s="554" t="s">
        <v>60</v>
      </c>
      <c r="C37" s="485"/>
      <c r="D37" s="160" t="s">
        <v>40</v>
      </c>
      <c r="E37" s="142">
        <v>1</v>
      </c>
      <c r="F37" s="161">
        <v>16</v>
      </c>
      <c r="G37" s="83"/>
      <c r="H37" s="162"/>
      <c r="I37" s="163"/>
      <c r="J37" s="164"/>
      <c r="K37" s="163"/>
      <c r="L37" s="164"/>
      <c r="M37" s="74" t="s">
        <v>19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10"/>
    </row>
    <row r="38" spans="1:24" ht="28.5" hidden="1" customHeight="1" x14ac:dyDescent="0.2">
      <c r="A38" s="142" t="s">
        <v>20</v>
      </c>
      <c r="B38" s="495" t="s">
        <v>61</v>
      </c>
      <c r="C38" s="485"/>
      <c r="D38" s="160" t="s">
        <v>40</v>
      </c>
      <c r="E38" s="142">
        <v>1</v>
      </c>
      <c r="F38" s="161">
        <v>25</v>
      </c>
      <c r="G38" s="83"/>
      <c r="H38" s="162"/>
      <c r="I38" s="163"/>
      <c r="J38" s="161"/>
      <c r="K38" s="163"/>
      <c r="L38" s="161"/>
      <c r="M38" s="12"/>
      <c r="N38" s="2"/>
      <c r="O38" s="2"/>
      <c r="P38" s="2"/>
      <c r="Q38" s="2"/>
      <c r="R38" s="2"/>
      <c r="S38" s="2"/>
      <c r="T38" s="2"/>
      <c r="U38" s="2"/>
      <c r="V38" s="2"/>
      <c r="W38" s="2"/>
      <c r="X38" s="10"/>
    </row>
    <row r="39" spans="1:24" ht="28.5" hidden="1" customHeight="1" x14ac:dyDescent="0.2">
      <c r="A39" s="142" t="s">
        <v>20</v>
      </c>
      <c r="B39" s="495" t="s">
        <v>62</v>
      </c>
      <c r="C39" s="485"/>
      <c r="D39" s="160" t="s">
        <v>40</v>
      </c>
      <c r="E39" s="142">
        <v>1</v>
      </c>
      <c r="F39" s="161">
        <v>25</v>
      </c>
      <c r="G39" s="83"/>
      <c r="H39" s="162"/>
      <c r="I39" s="163"/>
      <c r="J39" s="161"/>
      <c r="K39" s="163"/>
      <c r="L39" s="161"/>
      <c r="M39" s="12"/>
      <c r="N39" s="2"/>
      <c r="O39" s="2"/>
      <c r="P39" s="2"/>
      <c r="Q39" s="2"/>
      <c r="R39" s="2"/>
      <c r="S39" s="2"/>
      <c r="T39" s="2"/>
      <c r="U39" s="2"/>
      <c r="V39" s="2"/>
      <c r="W39" s="2"/>
      <c r="X39" s="10"/>
    </row>
    <row r="40" spans="1:24" ht="28.5" hidden="1" customHeight="1" x14ac:dyDescent="0.2">
      <c r="A40" s="142" t="s">
        <v>20</v>
      </c>
      <c r="B40" s="495" t="s">
        <v>63</v>
      </c>
      <c r="C40" s="485"/>
      <c r="D40" s="160" t="s">
        <v>40</v>
      </c>
      <c r="E40" s="142">
        <v>1</v>
      </c>
      <c r="F40" s="161">
        <v>25</v>
      </c>
      <c r="G40" s="83"/>
      <c r="H40" s="162"/>
      <c r="I40" s="163"/>
      <c r="J40" s="161"/>
      <c r="K40" s="163"/>
      <c r="L40" s="161"/>
      <c r="M40" s="12"/>
      <c r="N40" s="2"/>
      <c r="O40" s="2"/>
      <c r="P40" s="2"/>
      <c r="Q40" s="2"/>
      <c r="R40" s="2"/>
      <c r="S40" s="2"/>
      <c r="T40" s="2"/>
      <c r="U40" s="2"/>
      <c r="V40" s="2"/>
      <c r="W40" s="2"/>
      <c r="X40" s="10"/>
    </row>
    <row r="41" spans="1:24" ht="27.75" customHeight="1" x14ac:dyDescent="0.2">
      <c r="A41" s="165"/>
      <c r="B41" s="10"/>
      <c r="C41" s="166"/>
      <c r="D41" s="166"/>
      <c r="E41" s="166"/>
      <c r="F41" s="166"/>
      <c r="G41" s="6"/>
      <c r="H41" s="7"/>
      <c r="I41" s="4"/>
      <c r="J41" s="4"/>
      <c r="K41" s="4"/>
      <c r="L41" s="4"/>
      <c r="M41" s="167"/>
      <c r="N41" s="2"/>
      <c r="O41" s="2"/>
      <c r="P41" s="2"/>
      <c r="Q41" s="2"/>
      <c r="R41" s="2"/>
      <c r="S41" s="2"/>
      <c r="T41" s="2"/>
      <c r="U41" s="2"/>
      <c r="V41" s="2"/>
      <c r="W41" s="2"/>
      <c r="X41" s="10"/>
    </row>
    <row r="42" spans="1:24" ht="24" customHeight="1" x14ac:dyDescent="0.2">
      <c r="A42" s="21">
        <f>E43+E46+E50+E54+E60+E64+E67</f>
        <v>49</v>
      </c>
      <c r="B42" s="533" t="s">
        <v>64</v>
      </c>
      <c r="C42" s="497"/>
      <c r="D42" s="22"/>
      <c r="E42" s="168"/>
      <c r="F42" s="169"/>
      <c r="G42" s="170"/>
      <c r="H42" s="171"/>
      <c r="I42" s="172"/>
      <c r="J42" s="172"/>
      <c r="K42" s="172"/>
      <c r="L42" s="172"/>
      <c r="M42" s="132"/>
      <c r="N42" s="2"/>
      <c r="O42" s="2"/>
      <c r="P42" s="2"/>
      <c r="Q42" s="2"/>
      <c r="R42" s="2"/>
      <c r="S42" s="2"/>
      <c r="T42" s="2"/>
      <c r="U42" s="2"/>
      <c r="V42" s="2"/>
      <c r="W42" s="2"/>
      <c r="X42" s="10"/>
    </row>
    <row r="43" spans="1:24" ht="22.5" customHeight="1" x14ac:dyDescent="0.2">
      <c r="A43" s="173" t="s">
        <v>3</v>
      </c>
      <c r="B43" s="520" t="s">
        <v>65</v>
      </c>
      <c r="C43" s="521"/>
      <c r="D43" s="522"/>
      <c r="E43" s="174">
        <f t="shared" ref="E43:F43" si="29">SUM(E44)</f>
        <v>5</v>
      </c>
      <c r="F43" s="175">
        <f t="shared" si="29"/>
        <v>60</v>
      </c>
      <c r="G43" s="176"/>
      <c r="H43" s="177"/>
      <c r="I43" s="178"/>
      <c r="J43" s="178"/>
      <c r="K43" s="178"/>
      <c r="L43" s="17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0"/>
    </row>
    <row r="44" spans="1:24" ht="18.75" customHeight="1" x14ac:dyDescent="0.2">
      <c r="A44" s="555"/>
      <c r="B44" s="504"/>
      <c r="C44" s="494"/>
      <c r="D44" s="490" t="s">
        <v>44</v>
      </c>
      <c r="E44" s="532">
        <v>5</v>
      </c>
      <c r="F44" s="536">
        <f>E44*$F$1</f>
        <v>60</v>
      </c>
      <c r="G44" s="181">
        <v>3</v>
      </c>
      <c r="H44" s="182">
        <f t="shared" ref="H44:H45" si="30">G44*$F$1</f>
        <v>36</v>
      </c>
      <c r="I44" s="183">
        <f t="shared" ref="I44:I45" si="31">H44*2/3</f>
        <v>24</v>
      </c>
      <c r="J44" s="184">
        <f t="shared" ref="J44:J45" si="32">(25*G44-H44)*2/3</f>
        <v>26</v>
      </c>
      <c r="K44" s="185">
        <f t="shared" ref="K44:K45" si="33">H44*1/3</f>
        <v>12</v>
      </c>
      <c r="L44" s="184">
        <f t="shared" ref="L44:L45" si="34">(25*G44-H44)*1/3</f>
        <v>13</v>
      </c>
      <c r="M44" s="186" t="s">
        <v>66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10"/>
    </row>
    <row r="45" spans="1:24" ht="18.75" customHeight="1" x14ac:dyDescent="0.2">
      <c r="A45" s="492"/>
      <c r="B45" s="489"/>
      <c r="C45" s="489"/>
      <c r="D45" s="489"/>
      <c r="E45" s="489"/>
      <c r="F45" s="487"/>
      <c r="G45" s="187">
        <v>2</v>
      </c>
      <c r="H45" s="58">
        <f t="shared" si="30"/>
        <v>24</v>
      </c>
      <c r="I45" s="59">
        <f t="shared" si="31"/>
        <v>16</v>
      </c>
      <c r="J45" s="60">
        <f t="shared" si="32"/>
        <v>17.333333333333332</v>
      </c>
      <c r="K45" s="188">
        <f t="shared" si="33"/>
        <v>8</v>
      </c>
      <c r="L45" s="60">
        <f t="shared" si="34"/>
        <v>8.6666666666666661</v>
      </c>
      <c r="M45" s="108" t="s">
        <v>46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10"/>
    </row>
    <row r="46" spans="1:24" ht="22.5" customHeight="1" x14ac:dyDescent="0.2">
      <c r="A46" s="131" t="s">
        <v>3</v>
      </c>
      <c r="B46" s="520" t="s">
        <v>67</v>
      </c>
      <c r="C46" s="521"/>
      <c r="D46" s="522"/>
      <c r="E46" s="30">
        <f t="shared" ref="E46:F46" si="35">SUM(E47:E49)</f>
        <v>4</v>
      </c>
      <c r="F46" s="75">
        <f t="shared" si="35"/>
        <v>48</v>
      </c>
      <c r="G46" s="32"/>
      <c r="H46" s="33"/>
      <c r="I46" s="34"/>
      <c r="J46" s="34"/>
      <c r="K46" s="34"/>
      <c r="L46" s="3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0"/>
    </row>
    <row r="47" spans="1:24" ht="15.75" customHeight="1" x14ac:dyDescent="0.2">
      <c r="A47" s="560"/>
      <c r="B47" s="532"/>
      <c r="C47" s="542" t="s">
        <v>68</v>
      </c>
      <c r="D47" s="532" t="s">
        <v>69</v>
      </c>
      <c r="E47" s="532">
        <v>3</v>
      </c>
      <c r="F47" s="545">
        <f>E47*$F$1</f>
        <v>36</v>
      </c>
      <c r="G47" s="51">
        <v>2</v>
      </c>
      <c r="H47" s="52">
        <f t="shared" ref="H47:H49" si="36">G47*$F$1</f>
        <v>24</v>
      </c>
      <c r="I47" s="53">
        <f t="shared" ref="I47:I49" si="37">H47*2/3</f>
        <v>16</v>
      </c>
      <c r="J47" s="54">
        <f t="shared" ref="J47:J49" si="38">(25*G47-H47)*2/3</f>
        <v>17.333333333333332</v>
      </c>
      <c r="K47" s="189">
        <f t="shared" ref="K47:K49" si="39">H47*1/3</f>
        <v>8</v>
      </c>
      <c r="L47" s="54">
        <f t="shared" ref="L47:L49" si="40">(25*G47-H47)*1/3</f>
        <v>8.6666666666666661</v>
      </c>
      <c r="M47" s="190" t="s">
        <v>70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10"/>
    </row>
    <row r="48" spans="1:24" ht="15.75" customHeight="1" x14ac:dyDescent="0.2">
      <c r="A48" s="487"/>
      <c r="B48" s="482"/>
      <c r="C48" s="489"/>
      <c r="D48" s="489"/>
      <c r="E48" s="489"/>
      <c r="F48" s="489"/>
      <c r="G48" s="44">
        <v>1</v>
      </c>
      <c r="H48" s="192">
        <f t="shared" si="36"/>
        <v>12</v>
      </c>
      <c r="I48" s="59">
        <f t="shared" si="37"/>
        <v>8</v>
      </c>
      <c r="J48" s="60">
        <f t="shared" si="38"/>
        <v>8.6666666666666661</v>
      </c>
      <c r="K48" s="188">
        <f t="shared" si="39"/>
        <v>4</v>
      </c>
      <c r="L48" s="60">
        <f t="shared" si="40"/>
        <v>4.333333333333333</v>
      </c>
      <c r="M48" s="110" t="s">
        <v>71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10"/>
    </row>
    <row r="49" spans="1:24" ht="24" customHeight="1" x14ac:dyDescent="0.2">
      <c r="A49" s="513"/>
      <c r="B49" s="482"/>
      <c r="C49" s="193" t="s">
        <v>72</v>
      </c>
      <c r="D49" s="11" t="s">
        <v>69</v>
      </c>
      <c r="E49" s="12">
        <v>1</v>
      </c>
      <c r="F49" s="71">
        <f>E49*$F$1</f>
        <v>12</v>
      </c>
      <c r="G49" s="13">
        <v>1</v>
      </c>
      <c r="H49" s="14">
        <f t="shared" si="36"/>
        <v>12</v>
      </c>
      <c r="I49" s="59">
        <f t="shared" si="37"/>
        <v>8</v>
      </c>
      <c r="J49" s="16">
        <f t="shared" si="38"/>
        <v>8.6666666666666661</v>
      </c>
      <c r="K49" s="194">
        <f t="shared" si="39"/>
        <v>4</v>
      </c>
      <c r="L49" s="16">
        <f t="shared" si="40"/>
        <v>4.333333333333333</v>
      </c>
      <c r="M49" s="12" t="s">
        <v>71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10"/>
    </row>
    <row r="50" spans="1:24" ht="22.5" customHeight="1" x14ac:dyDescent="0.2">
      <c r="A50" s="131" t="s">
        <v>3</v>
      </c>
      <c r="B50" s="483" t="s">
        <v>73</v>
      </c>
      <c r="C50" s="484"/>
      <c r="D50" s="485"/>
      <c r="E50" s="195">
        <f t="shared" ref="E50:F50" si="41">SUM(E51:E53)</f>
        <v>7</v>
      </c>
      <c r="F50" s="75">
        <f t="shared" si="41"/>
        <v>84</v>
      </c>
      <c r="G50" s="32"/>
      <c r="H50" s="33"/>
      <c r="I50" s="34"/>
      <c r="J50" s="34"/>
      <c r="K50" s="34"/>
      <c r="L50" s="3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0"/>
    </row>
    <row r="51" spans="1:24" ht="18.75" customHeight="1" x14ac:dyDescent="0.2">
      <c r="A51" s="560"/>
      <c r="B51" s="561"/>
      <c r="C51" s="561"/>
      <c r="D51" s="561" t="s">
        <v>74</v>
      </c>
      <c r="E51" s="532">
        <v>7</v>
      </c>
      <c r="F51" s="535">
        <f>E51*$F$1</f>
        <v>84</v>
      </c>
      <c r="G51" s="138">
        <v>3</v>
      </c>
      <c r="H51" s="197">
        <f t="shared" ref="H51:H53" si="42">G51*$F$1</f>
        <v>36</v>
      </c>
      <c r="I51" s="198">
        <f t="shared" ref="I51:I53" si="43">H51*2/3</f>
        <v>24</v>
      </c>
      <c r="J51" s="199">
        <f t="shared" ref="J51:J53" si="44">(25*G51-H51)*2/3</f>
        <v>26</v>
      </c>
      <c r="K51" s="200">
        <f t="shared" ref="K51:K53" si="45">H51*1/3</f>
        <v>12</v>
      </c>
      <c r="L51" s="199">
        <f t="shared" ref="L51:L53" si="46">(25*G51-H51)*1/3</f>
        <v>13</v>
      </c>
      <c r="M51" s="201" t="s">
        <v>75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10"/>
    </row>
    <row r="52" spans="1:24" ht="18.75" customHeight="1" x14ac:dyDescent="0.2">
      <c r="A52" s="487"/>
      <c r="B52" s="482"/>
      <c r="C52" s="482"/>
      <c r="D52" s="482"/>
      <c r="E52" s="482"/>
      <c r="F52" s="492"/>
      <c r="G52" s="202">
        <v>1</v>
      </c>
      <c r="H52" s="203">
        <f t="shared" si="42"/>
        <v>12</v>
      </c>
      <c r="I52" s="204">
        <f t="shared" si="43"/>
        <v>8</v>
      </c>
      <c r="J52" s="205">
        <f t="shared" si="44"/>
        <v>8.6666666666666661</v>
      </c>
      <c r="K52" s="206">
        <f t="shared" si="45"/>
        <v>4</v>
      </c>
      <c r="L52" s="205">
        <f t="shared" si="46"/>
        <v>4.333333333333333</v>
      </c>
      <c r="M52" s="196" t="s">
        <v>76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10"/>
    </row>
    <row r="53" spans="1:24" ht="18.75" customHeight="1" x14ac:dyDescent="0.2">
      <c r="A53" s="513"/>
      <c r="B53" s="482"/>
      <c r="C53" s="482"/>
      <c r="D53" s="489"/>
      <c r="E53" s="489"/>
      <c r="F53" s="492"/>
      <c r="G53" s="57">
        <v>3</v>
      </c>
      <c r="H53" s="58">
        <f t="shared" si="42"/>
        <v>36</v>
      </c>
      <c r="I53" s="59">
        <f t="shared" si="43"/>
        <v>24</v>
      </c>
      <c r="J53" s="60">
        <f t="shared" si="44"/>
        <v>26</v>
      </c>
      <c r="K53" s="188">
        <f t="shared" si="45"/>
        <v>12</v>
      </c>
      <c r="L53" s="60">
        <f t="shared" si="46"/>
        <v>13</v>
      </c>
      <c r="M53" s="110" t="s">
        <v>77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10"/>
    </row>
    <row r="54" spans="1:24" ht="22.5" customHeight="1" x14ac:dyDescent="0.2">
      <c r="A54" s="131" t="s">
        <v>3</v>
      </c>
      <c r="B54" s="483" t="s">
        <v>78</v>
      </c>
      <c r="C54" s="484"/>
      <c r="D54" s="485"/>
      <c r="E54" s="145">
        <f t="shared" ref="E54:F54" si="47">SUM(E55:E59)</f>
        <v>10</v>
      </c>
      <c r="F54" s="75">
        <f t="shared" si="47"/>
        <v>120</v>
      </c>
      <c r="G54" s="32"/>
      <c r="H54" s="33"/>
      <c r="I54" s="34"/>
      <c r="J54" s="34"/>
      <c r="K54" s="34"/>
      <c r="L54" s="3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0"/>
    </row>
    <row r="55" spans="1:24" ht="15.75" customHeight="1" x14ac:dyDescent="0.2">
      <c r="A55" s="544"/>
      <c r="B55" s="544"/>
      <c r="C55" s="542" t="s">
        <v>79</v>
      </c>
      <c r="D55" s="532" t="s">
        <v>80</v>
      </c>
      <c r="E55" s="532">
        <v>6</v>
      </c>
      <c r="F55" s="545">
        <f>E55*$F$1</f>
        <v>72</v>
      </c>
      <c r="G55" s="65">
        <v>2.5</v>
      </c>
      <c r="H55" s="208">
        <f t="shared" ref="H55:H59" si="48">G55*$F$1</f>
        <v>30</v>
      </c>
      <c r="I55" s="209">
        <f t="shared" ref="I55:I59" si="49">H55*2/3</f>
        <v>20</v>
      </c>
      <c r="J55" s="69">
        <f t="shared" ref="J55:J59" si="50">(25*G55-H55)*2/3</f>
        <v>21.666666666666668</v>
      </c>
      <c r="K55" s="210">
        <f t="shared" ref="K55:K59" si="51">H55*1/3</f>
        <v>10</v>
      </c>
      <c r="L55" s="69">
        <f t="shared" ref="L55:L59" si="52">(25*G55-H55)*1/3</f>
        <v>10.833333333333334</v>
      </c>
      <c r="M55" s="146" t="s">
        <v>81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10"/>
    </row>
    <row r="56" spans="1:24" ht="15.75" customHeight="1" x14ac:dyDescent="0.2">
      <c r="A56" s="482"/>
      <c r="B56" s="482"/>
      <c r="C56" s="482"/>
      <c r="D56" s="482"/>
      <c r="E56" s="482"/>
      <c r="F56" s="482"/>
      <c r="G56" s="211">
        <v>2.5</v>
      </c>
      <c r="H56" s="212">
        <f t="shared" si="48"/>
        <v>30</v>
      </c>
      <c r="I56" s="213">
        <f t="shared" si="49"/>
        <v>20</v>
      </c>
      <c r="J56" s="214">
        <f t="shared" si="50"/>
        <v>21.666666666666668</v>
      </c>
      <c r="K56" s="215">
        <f t="shared" si="51"/>
        <v>10</v>
      </c>
      <c r="L56" s="214">
        <f t="shared" si="52"/>
        <v>10.833333333333334</v>
      </c>
      <c r="M56" s="207" t="s">
        <v>82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10"/>
    </row>
    <row r="57" spans="1:24" ht="15.75" customHeight="1" x14ac:dyDescent="0.2">
      <c r="A57" s="482"/>
      <c r="B57" s="482"/>
      <c r="C57" s="482"/>
      <c r="D57" s="489"/>
      <c r="E57" s="482"/>
      <c r="F57" s="482"/>
      <c r="G57" s="217">
        <v>1</v>
      </c>
      <c r="H57" s="192">
        <f t="shared" si="48"/>
        <v>12</v>
      </c>
      <c r="I57" s="59">
        <f t="shared" si="49"/>
        <v>8</v>
      </c>
      <c r="J57" s="60">
        <f t="shared" si="50"/>
        <v>8.6666666666666661</v>
      </c>
      <c r="K57" s="188">
        <f t="shared" si="51"/>
        <v>4</v>
      </c>
      <c r="L57" s="60">
        <f t="shared" si="52"/>
        <v>4.333333333333333</v>
      </c>
      <c r="M57" s="109" t="s">
        <v>83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10"/>
    </row>
    <row r="58" spans="1:24" ht="19.5" customHeight="1" x14ac:dyDescent="0.2">
      <c r="A58" s="482"/>
      <c r="B58" s="482"/>
      <c r="C58" s="558" t="s">
        <v>84</v>
      </c>
      <c r="D58" s="543" t="s">
        <v>80</v>
      </c>
      <c r="E58" s="532">
        <v>4</v>
      </c>
      <c r="F58" s="546">
        <f>E58*$F$1</f>
        <v>48</v>
      </c>
      <c r="G58" s="616">
        <v>1</v>
      </c>
      <c r="H58" s="38">
        <f t="shared" si="48"/>
        <v>12</v>
      </c>
      <c r="I58" s="39">
        <f t="shared" si="49"/>
        <v>8</v>
      </c>
      <c r="J58" s="40">
        <f t="shared" si="50"/>
        <v>8.6666666666666661</v>
      </c>
      <c r="K58" s="218">
        <f t="shared" si="51"/>
        <v>4</v>
      </c>
      <c r="L58" s="40">
        <f t="shared" si="52"/>
        <v>4.333333333333333</v>
      </c>
      <c r="M58" s="219" t="s">
        <v>85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10"/>
    </row>
    <row r="59" spans="1:24" ht="19.5" customHeight="1" x14ac:dyDescent="0.2">
      <c r="A59" s="489"/>
      <c r="B59" s="489"/>
      <c r="C59" s="513"/>
      <c r="D59" s="489"/>
      <c r="E59" s="489"/>
      <c r="F59" s="492"/>
      <c r="G59" s="617">
        <v>3</v>
      </c>
      <c r="H59" s="58">
        <f t="shared" si="48"/>
        <v>36</v>
      </c>
      <c r="I59" s="46">
        <f t="shared" si="49"/>
        <v>24</v>
      </c>
      <c r="J59" s="47">
        <f t="shared" si="50"/>
        <v>26</v>
      </c>
      <c r="K59" s="107">
        <f t="shared" si="51"/>
        <v>12</v>
      </c>
      <c r="L59" s="47">
        <f t="shared" si="52"/>
        <v>13</v>
      </c>
      <c r="M59" s="110" t="s">
        <v>86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10"/>
    </row>
    <row r="60" spans="1:24" ht="22.5" customHeight="1" x14ac:dyDescent="0.2">
      <c r="A60" s="30" t="s">
        <v>20</v>
      </c>
      <c r="B60" s="520" t="s">
        <v>87</v>
      </c>
      <c r="C60" s="521"/>
      <c r="D60" s="522"/>
      <c r="E60" s="29">
        <f>SUM(E61:E62)</f>
        <v>5</v>
      </c>
      <c r="F60" s="75">
        <f>SUM(F61:F63)</f>
        <v>60</v>
      </c>
      <c r="G60" s="32"/>
      <c r="H60" s="33"/>
      <c r="I60" s="34"/>
      <c r="J60" s="34"/>
      <c r="K60" s="34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0"/>
    </row>
    <row r="61" spans="1:24" s="612" customFormat="1" ht="18.75" customHeight="1" x14ac:dyDescent="0.2">
      <c r="A61" s="544"/>
      <c r="B61" s="501"/>
      <c r="C61" s="501"/>
      <c r="D61" s="490" t="s">
        <v>80</v>
      </c>
      <c r="E61" s="532">
        <v>5</v>
      </c>
      <c r="F61" s="559">
        <f>E61*$F$1</f>
        <v>60</v>
      </c>
      <c r="G61" s="65">
        <v>2</v>
      </c>
      <c r="H61" s="208">
        <f t="shared" ref="H61:H63" si="53">G61*$F$1</f>
        <v>24</v>
      </c>
      <c r="I61" s="209">
        <f t="shared" ref="I61:I63" si="54">H61*2/3</f>
        <v>16</v>
      </c>
      <c r="J61" s="69">
        <f t="shared" ref="J61:J63" si="55">(25*G61-H61)*2/3</f>
        <v>17.333333333333332</v>
      </c>
      <c r="K61" s="210">
        <f t="shared" ref="K61:K63" si="56">H61*1/3</f>
        <v>8</v>
      </c>
      <c r="L61" s="69">
        <f t="shared" ref="L61:L63" si="57">(25*G61-H61)*1/3</f>
        <v>8.6666666666666661</v>
      </c>
      <c r="M61" s="222" t="s">
        <v>82</v>
      </c>
      <c r="N61" s="610"/>
      <c r="O61" s="610"/>
      <c r="P61" s="610"/>
      <c r="Q61" s="610"/>
      <c r="R61" s="610"/>
      <c r="S61" s="610"/>
      <c r="T61" s="610"/>
      <c r="U61" s="610"/>
      <c r="V61" s="610"/>
      <c r="W61" s="610"/>
      <c r="X61" s="611"/>
    </row>
    <row r="62" spans="1:24" s="612" customFormat="1" ht="18.75" customHeight="1" x14ac:dyDescent="0.2">
      <c r="A62" s="613"/>
      <c r="B62" s="613"/>
      <c r="C62" s="613"/>
      <c r="D62" s="613"/>
      <c r="E62" s="613"/>
      <c r="F62" s="614"/>
      <c r="G62" s="255">
        <v>1</v>
      </c>
      <c r="H62" s="223">
        <f t="shared" si="53"/>
        <v>12</v>
      </c>
      <c r="I62" s="213">
        <f t="shared" si="54"/>
        <v>8</v>
      </c>
      <c r="J62" s="214">
        <f t="shared" si="55"/>
        <v>8.6666666666666661</v>
      </c>
      <c r="K62" s="215">
        <f t="shared" si="56"/>
        <v>4</v>
      </c>
      <c r="L62" s="214">
        <f t="shared" si="57"/>
        <v>4.333333333333333</v>
      </c>
      <c r="M62" s="216" t="s">
        <v>81</v>
      </c>
      <c r="N62" s="610"/>
      <c r="O62" s="610"/>
      <c r="P62" s="610"/>
      <c r="Q62" s="610"/>
      <c r="R62" s="610"/>
      <c r="S62" s="610"/>
      <c r="T62" s="610"/>
      <c r="U62" s="610"/>
      <c r="V62" s="610"/>
      <c r="W62" s="610"/>
      <c r="X62" s="611"/>
    </row>
    <row r="63" spans="1:24" s="612" customFormat="1" ht="18.75" customHeight="1" x14ac:dyDescent="0.2">
      <c r="A63" s="615"/>
      <c r="B63" s="615"/>
      <c r="C63" s="615"/>
      <c r="D63" s="615"/>
      <c r="E63" s="615"/>
      <c r="F63" s="614"/>
      <c r="G63" s="106">
        <v>2</v>
      </c>
      <c r="H63" s="58">
        <f t="shared" si="53"/>
        <v>24</v>
      </c>
      <c r="I63" s="224">
        <f t="shared" si="54"/>
        <v>16</v>
      </c>
      <c r="J63" s="129">
        <f t="shared" si="55"/>
        <v>17.333333333333332</v>
      </c>
      <c r="K63" s="225">
        <f t="shared" si="56"/>
        <v>8</v>
      </c>
      <c r="L63" s="129">
        <f t="shared" si="57"/>
        <v>8.6666666666666661</v>
      </c>
      <c r="M63" s="480" t="s">
        <v>83</v>
      </c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1"/>
    </row>
    <row r="64" spans="1:24" ht="22.5" customHeight="1" x14ac:dyDescent="0.2">
      <c r="A64" s="131" t="s">
        <v>20</v>
      </c>
      <c r="B64" s="556" t="s">
        <v>88</v>
      </c>
      <c r="C64" s="517"/>
      <c r="D64" s="226"/>
      <c r="E64" s="227">
        <f t="shared" ref="E64:F64" si="58">SUM(E65)</f>
        <v>7</v>
      </c>
      <c r="F64" s="75">
        <f t="shared" si="58"/>
        <v>84</v>
      </c>
      <c r="G64" s="32"/>
      <c r="H64" s="33"/>
      <c r="I64" s="34"/>
      <c r="J64" s="34"/>
      <c r="K64" s="34"/>
      <c r="L64" s="3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0"/>
    </row>
    <row r="65" spans="1:24" ht="18.75" customHeight="1" x14ac:dyDescent="0.2">
      <c r="A65" s="115"/>
      <c r="B65" s="180"/>
      <c r="C65" s="180"/>
      <c r="D65" s="490" t="s">
        <v>69</v>
      </c>
      <c r="E65" s="532">
        <v>7</v>
      </c>
      <c r="F65" s="535">
        <f>E65*$F$1</f>
        <v>84</v>
      </c>
      <c r="G65" s="228">
        <v>3.5</v>
      </c>
      <c r="H65" s="208">
        <f t="shared" ref="H65:H66" si="59">G65*$F$1</f>
        <v>42</v>
      </c>
      <c r="I65" s="229">
        <f t="shared" ref="I65:I66" si="60">H65*2/3</f>
        <v>28</v>
      </c>
      <c r="J65" s="230">
        <f t="shared" ref="J65:J66" si="61">(25*G65-H65)*2/3</f>
        <v>30.333333333333332</v>
      </c>
      <c r="K65" s="229">
        <f t="shared" ref="K65:K66" si="62">H65*1/3</f>
        <v>14</v>
      </c>
      <c r="L65" s="230">
        <f t="shared" ref="L65:L66" si="63">(25*G65-H65)*1/3</f>
        <v>15.166666666666666</v>
      </c>
      <c r="M65" s="220" t="s">
        <v>89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10"/>
    </row>
    <row r="66" spans="1:24" ht="18.75" customHeight="1" x14ac:dyDescent="0.2">
      <c r="A66" s="115"/>
      <c r="B66" s="196"/>
      <c r="C66" s="196"/>
      <c r="D66" s="482"/>
      <c r="E66" s="489"/>
      <c r="F66" s="492"/>
      <c r="G66" s="231">
        <v>3.5</v>
      </c>
      <c r="H66" s="58">
        <f t="shared" si="59"/>
        <v>42</v>
      </c>
      <c r="I66" s="59">
        <f t="shared" si="60"/>
        <v>28</v>
      </c>
      <c r="J66" s="60">
        <f t="shared" si="61"/>
        <v>30.333333333333332</v>
      </c>
      <c r="K66" s="188">
        <f t="shared" si="62"/>
        <v>14</v>
      </c>
      <c r="L66" s="60">
        <f t="shared" si="63"/>
        <v>15.166666666666666</v>
      </c>
      <c r="M66" s="232" t="s">
        <v>90</v>
      </c>
      <c r="N66" s="43"/>
      <c r="O66" s="43"/>
      <c r="P66" s="2"/>
      <c r="Q66" s="2"/>
      <c r="R66" s="2"/>
      <c r="S66" s="2"/>
      <c r="T66" s="2"/>
      <c r="U66" s="2"/>
      <c r="V66" s="2"/>
      <c r="W66" s="2"/>
      <c r="X66" s="10"/>
    </row>
    <row r="67" spans="1:24" ht="22.5" customHeight="1" x14ac:dyDescent="0.2">
      <c r="A67" s="131" t="s">
        <v>20</v>
      </c>
      <c r="B67" s="557" t="s">
        <v>91</v>
      </c>
      <c r="C67" s="550"/>
      <c r="D67" s="551"/>
      <c r="E67" s="233">
        <f t="shared" ref="E67:F67" si="64">SUM(E68:E74)</f>
        <v>11</v>
      </c>
      <c r="F67" s="75">
        <f t="shared" si="64"/>
        <v>132</v>
      </c>
      <c r="G67" s="32"/>
      <c r="H67" s="33"/>
      <c r="I67" s="34"/>
      <c r="J67" s="34"/>
      <c r="K67" s="34"/>
      <c r="L67" s="3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0"/>
    </row>
    <row r="68" spans="1:24" ht="33.75" customHeight="1" x14ac:dyDescent="0.2">
      <c r="A68" s="531"/>
      <c r="B68" s="541"/>
      <c r="C68" s="114" t="s">
        <v>92</v>
      </c>
      <c r="D68" s="12" t="s">
        <v>6</v>
      </c>
      <c r="E68" s="12">
        <v>6</v>
      </c>
      <c r="F68" s="234">
        <f t="shared" ref="F68:F71" si="65">E68*$F$1</f>
        <v>72</v>
      </c>
      <c r="G68" s="13">
        <v>6</v>
      </c>
      <c r="H68" s="14">
        <f t="shared" ref="H68:H74" si="66">G68*$F$1</f>
        <v>72</v>
      </c>
      <c r="I68" s="15">
        <f t="shared" ref="I68:I74" si="67">H68*2/3</f>
        <v>48</v>
      </c>
      <c r="J68" s="16">
        <f t="shared" ref="J68:J74" si="68">(25*G68-H68)*2/3</f>
        <v>52</v>
      </c>
      <c r="K68" s="194">
        <f t="shared" ref="K68:K74" si="69">H68*1/3</f>
        <v>24</v>
      </c>
      <c r="L68" s="16">
        <f t="shared" ref="L68:L74" si="70">(25*G68-H68)*1/3</f>
        <v>26</v>
      </c>
      <c r="M68" s="142" t="s">
        <v>93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10"/>
    </row>
    <row r="69" spans="1:24" ht="33.75" customHeight="1" x14ac:dyDescent="0.2">
      <c r="A69" s="510"/>
      <c r="B69" s="482"/>
      <c r="C69" s="111" t="s">
        <v>94</v>
      </c>
      <c r="D69" s="63" t="s">
        <v>6</v>
      </c>
      <c r="E69" s="12">
        <v>1</v>
      </c>
      <c r="F69" s="152">
        <f t="shared" si="65"/>
        <v>12</v>
      </c>
      <c r="G69" s="57">
        <v>1</v>
      </c>
      <c r="H69" s="235">
        <f t="shared" si="66"/>
        <v>12</v>
      </c>
      <c r="I69" s="15">
        <f t="shared" si="67"/>
        <v>8</v>
      </c>
      <c r="J69" s="16">
        <f t="shared" si="68"/>
        <v>8.6666666666666661</v>
      </c>
      <c r="K69" s="194">
        <f t="shared" si="69"/>
        <v>4</v>
      </c>
      <c r="L69" s="16">
        <f t="shared" si="70"/>
        <v>4.333333333333333</v>
      </c>
      <c r="M69" s="78" t="s">
        <v>95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10"/>
    </row>
    <row r="70" spans="1:24" ht="33.75" customHeight="1" x14ac:dyDescent="0.2">
      <c r="A70" s="510"/>
      <c r="B70" s="482"/>
      <c r="C70" s="111" t="s">
        <v>96</v>
      </c>
      <c r="D70" s="63" t="s">
        <v>97</v>
      </c>
      <c r="E70" s="12">
        <v>1</v>
      </c>
      <c r="F70" s="152">
        <f t="shared" si="65"/>
        <v>12</v>
      </c>
      <c r="G70" s="13">
        <v>1</v>
      </c>
      <c r="H70" s="152">
        <f t="shared" si="66"/>
        <v>12</v>
      </c>
      <c r="I70" s="15">
        <f t="shared" si="67"/>
        <v>8</v>
      </c>
      <c r="J70" s="16">
        <f t="shared" si="68"/>
        <v>8.6666666666666661</v>
      </c>
      <c r="K70" s="194">
        <f t="shared" si="69"/>
        <v>4</v>
      </c>
      <c r="L70" s="16">
        <f t="shared" si="70"/>
        <v>4.333333333333333</v>
      </c>
      <c r="M70" s="110" t="s">
        <v>98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10"/>
    </row>
    <row r="71" spans="1:24" ht="22.5" customHeight="1" x14ac:dyDescent="0.2">
      <c r="A71" s="510"/>
      <c r="B71" s="482"/>
      <c r="C71" s="608" t="s">
        <v>99</v>
      </c>
      <c r="D71" s="537" t="s">
        <v>100</v>
      </c>
      <c r="E71" s="532">
        <v>1</v>
      </c>
      <c r="F71" s="562">
        <f t="shared" si="65"/>
        <v>12</v>
      </c>
      <c r="G71" s="236">
        <v>0.5</v>
      </c>
      <c r="H71" s="237">
        <f t="shared" si="66"/>
        <v>6</v>
      </c>
      <c r="I71" s="238">
        <f t="shared" si="67"/>
        <v>4</v>
      </c>
      <c r="J71" s="239">
        <f t="shared" si="68"/>
        <v>4.333333333333333</v>
      </c>
      <c r="K71" s="240">
        <f t="shared" si="69"/>
        <v>2</v>
      </c>
      <c r="L71" s="239">
        <f t="shared" si="70"/>
        <v>2.1666666666666665</v>
      </c>
      <c r="M71" s="241" t="s">
        <v>101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10"/>
    </row>
    <row r="72" spans="1:24" ht="22.5" customHeight="1" x14ac:dyDescent="0.2">
      <c r="A72" s="510"/>
      <c r="B72" s="482"/>
      <c r="C72" s="609"/>
      <c r="D72" s="489"/>
      <c r="E72" s="489"/>
      <c r="F72" s="489"/>
      <c r="G72" s="57">
        <v>0.5</v>
      </c>
      <c r="H72" s="235">
        <f t="shared" si="66"/>
        <v>6</v>
      </c>
      <c r="I72" s="46">
        <f t="shared" si="67"/>
        <v>4</v>
      </c>
      <c r="J72" s="47">
        <f t="shared" si="68"/>
        <v>4.333333333333333</v>
      </c>
      <c r="K72" s="107">
        <f t="shared" si="69"/>
        <v>2</v>
      </c>
      <c r="L72" s="47">
        <f t="shared" si="70"/>
        <v>2.1666666666666665</v>
      </c>
      <c r="M72" s="110" t="s">
        <v>102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10"/>
    </row>
    <row r="73" spans="1:24" ht="33.75" customHeight="1" x14ac:dyDescent="0.2">
      <c r="A73" s="510"/>
      <c r="B73" s="482"/>
      <c r="C73" s="111" t="s">
        <v>103</v>
      </c>
      <c r="D73" s="63" t="s">
        <v>104</v>
      </c>
      <c r="E73" s="12">
        <v>1</v>
      </c>
      <c r="F73" s="152">
        <f t="shared" ref="F73:F74" si="71">E73*$F$1</f>
        <v>12</v>
      </c>
      <c r="G73" s="13">
        <v>1</v>
      </c>
      <c r="H73" s="152">
        <f t="shared" si="66"/>
        <v>12</v>
      </c>
      <c r="I73" s="15">
        <f t="shared" si="67"/>
        <v>8</v>
      </c>
      <c r="J73" s="16">
        <f t="shared" si="68"/>
        <v>8.6666666666666661</v>
      </c>
      <c r="K73" s="194">
        <f t="shared" si="69"/>
        <v>4</v>
      </c>
      <c r="L73" s="16">
        <f t="shared" si="70"/>
        <v>4.333333333333333</v>
      </c>
      <c r="M73" s="12" t="s">
        <v>105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10"/>
    </row>
    <row r="74" spans="1:24" ht="33.75" customHeight="1" x14ac:dyDescent="0.2">
      <c r="A74" s="510"/>
      <c r="B74" s="482"/>
      <c r="C74" s="111" t="s">
        <v>107</v>
      </c>
      <c r="D74" s="63" t="s">
        <v>108</v>
      </c>
      <c r="E74" s="12">
        <v>1</v>
      </c>
      <c r="F74" s="152">
        <f t="shared" si="71"/>
        <v>12</v>
      </c>
      <c r="G74" s="13">
        <v>1</v>
      </c>
      <c r="H74" s="152">
        <f t="shared" si="66"/>
        <v>12</v>
      </c>
      <c r="I74" s="15">
        <f t="shared" si="67"/>
        <v>8</v>
      </c>
      <c r="J74" s="16">
        <f t="shared" si="68"/>
        <v>8.6666666666666661</v>
      </c>
      <c r="K74" s="194">
        <f t="shared" si="69"/>
        <v>4</v>
      </c>
      <c r="L74" s="16">
        <f t="shared" si="70"/>
        <v>4.333333333333333</v>
      </c>
      <c r="M74" s="12" t="s">
        <v>109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10"/>
    </row>
    <row r="75" spans="1:24" ht="47.25" hidden="1" customHeight="1" x14ac:dyDescent="0.2">
      <c r="A75" s="142" t="s">
        <v>20</v>
      </c>
      <c r="B75" s="495" t="s">
        <v>110</v>
      </c>
      <c r="C75" s="485"/>
      <c r="D75" s="242" t="s">
        <v>40</v>
      </c>
      <c r="E75" s="81">
        <v>2</v>
      </c>
      <c r="F75" s="243">
        <v>50</v>
      </c>
      <c r="G75" s="244"/>
      <c r="H75" s="245"/>
      <c r="I75" s="163"/>
      <c r="J75" s="161"/>
      <c r="K75" s="163"/>
      <c r="L75" s="161"/>
      <c r="M75" s="12"/>
      <c r="N75" s="2"/>
      <c r="O75" s="2"/>
      <c r="P75" s="2"/>
      <c r="Q75" s="2"/>
      <c r="R75" s="2"/>
      <c r="S75" s="2"/>
      <c r="T75" s="2"/>
      <c r="U75" s="2"/>
      <c r="V75" s="2"/>
      <c r="W75" s="2"/>
      <c r="X75" s="10"/>
    </row>
    <row r="76" spans="1:24" ht="28.5" hidden="1" customHeight="1" x14ac:dyDescent="0.2">
      <c r="A76" s="142" t="s">
        <v>20</v>
      </c>
      <c r="B76" s="495" t="s">
        <v>111</v>
      </c>
      <c r="C76" s="485"/>
      <c r="D76" s="160" t="s">
        <v>40</v>
      </c>
      <c r="E76" s="142">
        <v>2</v>
      </c>
      <c r="F76" s="161">
        <v>50</v>
      </c>
      <c r="G76" s="83"/>
      <c r="H76" s="162"/>
      <c r="I76" s="163"/>
      <c r="J76" s="161"/>
      <c r="K76" s="163"/>
      <c r="L76" s="161"/>
      <c r="M76" s="12"/>
      <c r="N76" s="2"/>
      <c r="O76" s="2"/>
      <c r="P76" s="2"/>
      <c r="Q76" s="2"/>
      <c r="R76" s="2"/>
      <c r="S76" s="2"/>
      <c r="T76" s="2"/>
      <c r="U76" s="2"/>
      <c r="V76" s="2"/>
      <c r="W76" s="2"/>
      <c r="X76" s="10"/>
    </row>
    <row r="77" spans="1:24" ht="28.5" hidden="1" customHeight="1" x14ac:dyDescent="0.2">
      <c r="A77" s="142" t="s">
        <v>20</v>
      </c>
      <c r="B77" s="495" t="s">
        <v>112</v>
      </c>
      <c r="C77" s="485"/>
      <c r="D77" s="160" t="s">
        <v>40</v>
      </c>
      <c r="E77" s="142">
        <v>2</v>
      </c>
      <c r="F77" s="161">
        <v>50</v>
      </c>
      <c r="G77" s="83"/>
      <c r="H77" s="162"/>
      <c r="I77" s="163"/>
      <c r="J77" s="161"/>
      <c r="K77" s="163"/>
      <c r="L77" s="161"/>
      <c r="M77" s="12"/>
      <c r="N77" s="2"/>
      <c r="O77" s="2"/>
      <c r="P77" s="2"/>
      <c r="Q77" s="2"/>
      <c r="R77" s="2"/>
      <c r="S77" s="2"/>
      <c r="T77" s="2"/>
      <c r="U77" s="2"/>
      <c r="V77" s="2"/>
      <c r="W77" s="2"/>
      <c r="X77" s="10"/>
    </row>
    <row r="78" spans="1:24" ht="28.5" hidden="1" customHeight="1" x14ac:dyDescent="0.2">
      <c r="A78" s="142" t="s">
        <v>20</v>
      </c>
      <c r="B78" s="495" t="s">
        <v>113</v>
      </c>
      <c r="C78" s="485"/>
      <c r="D78" s="160" t="s">
        <v>40</v>
      </c>
      <c r="E78" s="142">
        <v>2</v>
      </c>
      <c r="F78" s="161">
        <v>50</v>
      </c>
      <c r="G78" s="83"/>
      <c r="H78" s="162"/>
      <c r="I78" s="163"/>
      <c r="J78" s="161"/>
      <c r="K78" s="163"/>
      <c r="L78" s="161"/>
      <c r="M78" s="12"/>
      <c r="N78" s="2"/>
      <c r="O78" s="2"/>
      <c r="P78" s="2"/>
      <c r="Q78" s="2"/>
      <c r="R78" s="2"/>
      <c r="S78" s="2"/>
      <c r="T78" s="2"/>
      <c r="U78" s="2"/>
      <c r="V78" s="2"/>
      <c r="W78" s="2"/>
      <c r="X78" s="10"/>
    </row>
    <row r="79" spans="1:24" ht="28.5" hidden="1" customHeight="1" x14ac:dyDescent="0.2">
      <c r="A79" s="142" t="s">
        <v>20</v>
      </c>
      <c r="B79" s="495" t="s">
        <v>114</v>
      </c>
      <c r="C79" s="485"/>
      <c r="D79" s="160" t="s">
        <v>40</v>
      </c>
      <c r="E79" s="142">
        <v>2</v>
      </c>
      <c r="F79" s="161">
        <v>50</v>
      </c>
      <c r="G79" s="83"/>
      <c r="H79" s="162"/>
      <c r="I79" s="163"/>
      <c r="J79" s="161"/>
      <c r="K79" s="163"/>
      <c r="L79" s="161"/>
      <c r="M79" s="12"/>
      <c r="N79" s="2"/>
      <c r="O79" s="2"/>
      <c r="P79" s="2"/>
      <c r="Q79" s="2"/>
      <c r="R79" s="2"/>
      <c r="S79" s="2"/>
      <c r="T79" s="2"/>
      <c r="U79" s="2"/>
      <c r="V79" s="2"/>
      <c r="W79" s="2"/>
      <c r="X79" s="10"/>
    </row>
    <row r="80" spans="1:24" ht="16.5" customHeight="1" x14ac:dyDescent="0.2">
      <c r="A80" s="165"/>
      <c r="B80" s="10"/>
      <c r="C80" s="166"/>
      <c r="D80" s="166"/>
      <c r="E80" s="166"/>
      <c r="F80" s="166"/>
      <c r="G80" s="6"/>
      <c r="H80" s="7"/>
      <c r="I80" s="4"/>
      <c r="J80" s="4"/>
      <c r="K80" s="4"/>
      <c r="L80" s="4"/>
      <c r="M80" s="167"/>
      <c r="N80" s="2"/>
      <c r="O80" s="2"/>
      <c r="P80" s="2"/>
      <c r="Q80" s="2"/>
      <c r="R80" s="2"/>
      <c r="S80" s="2"/>
      <c r="T80" s="2"/>
      <c r="U80" s="2"/>
      <c r="V80" s="2"/>
      <c r="W80" s="2"/>
      <c r="X80" s="10"/>
    </row>
    <row r="81" spans="1:24" ht="24" customHeight="1" x14ac:dyDescent="0.2">
      <c r="A81" s="21">
        <f>E82+E88+E95+E103+E109+E111</f>
        <v>40</v>
      </c>
      <c r="B81" s="496" t="s">
        <v>115</v>
      </c>
      <c r="C81" s="497"/>
      <c r="D81" s="22"/>
      <c r="E81" s="168"/>
      <c r="F81" s="169"/>
      <c r="G81" s="170"/>
      <c r="H81" s="171"/>
      <c r="I81" s="172"/>
      <c r="J81" s="172"/>
      <c r="K81" s="172"/>
      <c r="L81" s="172"/>
      <c r="M81" s="132"/>
      <c r="N81" s="2"/>
      <c r="O81" s="2"/>
      <c r="P81" s="2"/>
      <c r="Q81" s="2"/>
      <c r="R81" s="2"/>
      <c r="S81" s="2"/>
      <c r="T81" s="2"/>
      <c r="U81" s="2"/>
      <c r="V81" s="2"/>
      <c r="W81" s="2"/>
      <c r="X81" s="10"/>
    </row>
    <row r="82" spans="1:24" ht="22.5" customHeight="1" x14ac:dyDescent="0.2">
      <c r="A82" s="173" t="s">
        <v>3</v>
      </c>
      <c r="B82" s="527" t="s">
        <v>116</v>
      </c>
      <c r="C82" s="528"/>
      <c r="D82" s="529"/>
      <c r="E82" s="29">
        <f t="shared" ref="E82:F82" si="72">SUM(E83:E87)</f>
        <v>6</v>
      </c>
      <c r="F82" s="31">
        <f t="shared" si="72"/>
        <v>72</v>
      </c>
      <c r="G82" s="246"/>
      <c r="H82" s="247"/>
      <c r="I82" s="248"/>
      <c r="J82" s="248"/>
      <c r="K82" s="248"/>
      <c r="L82" s="248"/>
      <c r="M82" s="249"/>
      <c r="N82" s="2"/>
      <c r="O82" s="2"/>
      <c r="P82" s="2"/>
      <c r="Q82" s="2"/>
      <c r="R82" s="2"/>
      <c r="S82" s="2"/>
      <c r="T82" s="2"/>
      <c r="U82" s="2"/>
      <c r="V82" s="2"/>
      <c r="W82" s="2"/>
      <c r="X82" s="166"/>
    </row>
    <row r="83" spans="1:24" ht="18.75" customHeight="1" x14ac:dyDescent="0.2">
      <c r="A83" s="563"/>
      <c r="B83" s="567"/>
      <c r="C83" s="250" t="s">
        <v>117</v>
      </c>
      <c r="D83" s="110" t="s">
        <v>44</v>
      </c>
      <c r="E83" s="110">
        <v>2</v>
      </c>
      <c r="F83" s="234">
        <f t="shared" ref="F83:F84" si="73">E83*$F$1</f>
        <v>24</v>
      </c>
      <c r="G83" s="57">
        <v>2</v>
      </c>
      <c r="H83" s="58">
        <f t="shared" ref="H83:H87" si="74">G83*$F$1</f>
        <v>24</v>
      </c>
      <c r="I83" s="59">
        <f t="shared" ref="I83:I87" si="75">H83*2/3</f>
        <v>16</v>
      </c>
      <c r="J83" s="60">
        <f t="shared" ref="J83:J87" si="76">(25*G83-H83)*2/3</f>
        <v>17.333333333333332</v>
      </c>
      <c r="K83" s="188">
        <f t="shared" ref="K83:K87" si="77">H83*1/3</f>
        <v>8</v>
      </c>
      <c r="L83" s="60">
        <f t="shared" ref="L83:L87" si="78">(25*G83-H83)*1/3</f>
        <v>8.6666666666666661</v>
      </c>
      <c r="M83" s="251" t="s">
        <v>45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166"/>
    </row>
    <row r="84" spans="1:24" ht="18.75" customHeight="1" x14ac:dyDescent="0.2">
      <c r="A84" s="510"/>
      <c r="B84" s="482"/>
      <c r="C84" s="542" t="s">
        <v>118</v>
      </c>
      <c r="D84" s="537" t="s">
        <v>119</v>
      </c>
      <c r="E84" s="532">
        <v>3</v>
      </c>
      <c r="F84" s="536">
        <f t="shared" si="73"/>
        <v>36</v>
      </c>
      <c r="G84" s="253">
        <v>1.5</v>
      </c>
      <c r="H84" s="254">
        <f t="shared" si="74"/>
        <v>18</v>
      </c>
      <c r="I84" s="53">
        <f t="shared" si="75"/>
        <v>12</v>
      </c>
      <c r="J84" s="54">
        <f t="shared" si="76"/>
        <v>13</v>
      </c>
      <c r="K84" s="189">
        <f t="shared" si="77"/>
        <v>6</v>
      </c>
      <c r="L84" s="54">
        <f t="shared" si="78"/>
        <v>6.5</v>
      </c>
      <c r="M84" s="190" t="s">
        <v>120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166"/>
    </row>
    <row r="85" spans="1:24" ht="18.75" customHeight="1" x14ac:dyDescent="0.2">
      <c r="A85" s="510"/>
      <c r="B85" s="482"/>
      <c r="C85" s="482"/>
      <c r="D85" s="482"/>
      <c r="E85" s="482"/>
      <c r="F85" s="487"/>
      <c r="G85" s="255">
        <v>1.2</v>
      </c>
      <c r="H85" s="212">
        <f t="shared" si="74"/>
        <v>14.399999999999999</v>
      </c>
      <c r="I85" s="213">
        <f t="shared" si="75"/>
        <v>9.6</v>
      </c>
      <c r="J85" s="214">
        <f t="shared" si="76"/>
        <v>10.4</v>
      </c>
      <c r="K85" s="213">
        <f t="shared" si="77"/>
        <v>4.8</v>
      </c>
      <c r="L85" s="214">
        <f t="shared" si="78"/>
        <v>5.2</v>
      </c>
      <c r="M85" s="216" t="s">
        <v>121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166"/>
    </row>
    <row r="86" spans="1:24" ht="18.75" customHeight="1" x14ac:dyDescent="0.2">
      <c r="A86" s="510"/>
      <c r="B86" s="482"/>
      <c r="C86" s="489"/>
      <c r="D86" s="489"/>
      <c r="E86" s="489"/>
      <c r="F86" s="513"/>
      <c r="G86" s="255">
        <v>0.3</v>
      </c>
      <c r="H86" s="212">
        <f t="shared" si="74"/>
        <v>3.5999999999999996</v>
      </c>
      <c r="I86" s="213">
        <f t="shared" si="75"/>
        <v>2.4</v>
      </c>
      <c r="J86" s="214">
        <f t="shared" si="76"/>
        <v>2.6</v>
      </c>
      <c r="K86" s="215">
        <f t="shared" si="77"/>
        <v>1.2</v>
      </c>
      <c r="L86" s="214">
        <f t="shared" si="78"/>
        <v>1.3</v>
      </c>
      <c r="M86" s="251" t="s">
        <v>122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166"/>
    </row>
    <row r="87" spans="1:24" ht="21" customHeight="1" x14ac:dyDescent="0.2">
      <c r="A87" s="511"/>
      <c r="B87" s="489"/>
      <c r="C87" s="62" t="s">
        <v>123</v>
      </c>
      <c r="D87" s="63" t="s">
        <v>124</v>
      </c>
      <c r="E87" s="12">
        <v>1</v>
      </c>
      <c r="F87" s="256">
        <f>E87*$F$1</f>
        <v>12</v>
      </c>
      <c r="G87" s="13">
        <v>1</v>
      </c>
      <c r="H87" s="14">
        <f t="shared" si="74"/>
        <v>12</v>
      </c>
      <c r="I87" s="15">
        <f t="shared" si="75"/>
        <v>8</v>
      </c>
      <c r="J87" s="16">
        <f t="shared" si="76"/>
        <v>8.6666666666666661</v>
      </c>
      <c r="K87" s="194">
        <f t="shared" si="77"/>
        <v>4</v>
      </c>
      <c r="L87" s="16">
        <f t="shared" si="78"/>
        <v>4.333333333333333</v>
      </c>
      <c r="M87" s="257" t="s">
        <v>125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166"/>
    </row>
    <row r="88" spans="1:24" ht="35.25" customHeight="1" x14ac:dyDescent="0.2">
      <c r="A88" s="258" t="s">
        <v>3</v>
      </c>
      <c r="B88" s="520" t="s">
        <v>126</v>
      </c>
      <c r="C88" s="521"/>
      <c r="D88" s="522"/>
      <c r="E88" s="259">
        <f t="shared" ref="E88:F88" si="79">SUM(E89:E94)</f>
        <v>10</v>
      </c>
      <c r="F88" s="260">
        <f t="shared" si="79"/>
        <v>120</v>
      </c>
      <c r="G88" s="261"/>
      <c r="H88" s="262"/>
      <c r="I88" s="263"/>
      <c r="J88" s="263"/>
      <c r="K88" s="263"/>
      <c r="L88" s="263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10"/>
    </row>
    <row r="89" spans="1:24" ht="30" customHeight="1" x14ac:dyDescent="0.2">
      <c r="A89" s="568"/>
      <c r="B89" s="505"/>
      <c r="C89" s="494" t="s">
        <v>127</v>
      </c>
      <c r="D89" s="490" t="s">
        <v>6</v>
      </c>
      <c r="E89" s="490">
        <v>3</v>
      </c>
      <c r="F89" s="569">
        <f>E89*$F$1</f>
        <v>36</v>
      </c>
      <c r="G89" s="264">
        <v>1</v>
      </c>
      <c r="H89" s="265">
        <f t="shared" ref="H89:H94" si="80">G89*$F$1</f>
        <v>12</v>
      </c>
      <c r="I89" s="117">
        <f t="shared" ref="I89:I94" si="81">H89*2/3</f>
        <v>8</v>
      </c>
      <c r="J89" s="266">
        <f t="shared" ref="J89:J94" si="82">(25*G89-H89)*2/3</f>
        <v>8.6666666666666661</v>
      </c>
      <c r="K89" s="119">
        <f t="shared" ref="K89:K94" si="83">H89*1/3</f>
        <v>4</v>
      </c>
      <c r="L89" s="266">
        <f t="shared" ref="L89:L94" si="84">(25*G89-H89)*1/3</f>
        <v>4.333333333333333</v>
      </c>
      <c r="M89" s="220" t="s">
        <v>7</v>
      </c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10"/>
    </row>
    <row r="90" spans="1:24" ht="30" customHeight="1" x14ac:dyDescent="0.2">
      <c r="A90" s="510"/>
      <c r="B90" s="482"/>
      <c r="C90" s="482"/>
      <c r="D90" s="482"/>
      <c r="E90" s="482"/>
      <c r="F90" s="487"/>
      <c r="G90" s="267">
        <v>1</v>
      </c>
      <c r="H90" s="268">
        <f t="shared" si="80"/>
        <v>12</v>
      </c>
      <c r="I90" s="269">
        <f t="shared" si="81"/>
        <v>8</v>
      </c>
      <c r="J90" s="270">
        <f t="shared" si="82"/>
        <v>8.6666666666666661</v>
      </c>
      <c r="K90" s="271">
        <f t="shared" si="83"/>
        <v>4</v>
      </c>
      <c r="L90" s="270">
        <f t="shared" si="84"/>
        <v>4.333333333333333</v>
      </c>
      <c r="M90" s="196" t="s">
        <v>8</v>
      </c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10"/>
    </row>
    <row r="91" spans="1:24" ht="30" customHeight="1" x14ac:dyDescent="0.2">
      <c r="A91" s="510"/>
      <c r="B91" s="482"/>
      <c r="C91" s="489"/>
      <c r="D91" s="489"/>
      <c r="E91" s="489"/>
      <c r="F91" s="487"/>
      <c r="G91" s="187">
        <v>1</v>
      </c>
      <c r="H91" s="272">
        <f t="shared" si="80"/>
        <v>12</v>
      </c>
      <c r="I91" s="273">
        <f t="shared" si="81"/>
        <v>8</v>
      </c>
      <c r="J91" s="274">
        <f t="shared" si="82"/>
        <v>8.6666666666666661</v>
      </c>
      <c r="K91" s="275">
        <f t="shared" si="83"/>
        <v>4</v>
      </c>
      <c r="L91" s="274">
        <f t="shared" si="84"/>
        <v>4.333333333333333</v>
      </c>
      <c r="M91" s="232" t="s">
        <v>128</v>
      </c>
      <c r="N91" s="43"/>
      <c r="O91" s="43"/>
      <c r="P91" s="252"/>
      <c r="Q91" s="252"/>
      <c r="R91" s="252"/>
      <c r="S91" s="252"/>
      <c r="T91" s="252"/>
      <c r="U91" s="252"/>
      <c r="V91" s="252"/>
      <c r="W91" s="252"/>
      <c r="X91" s="10"/>
    </row>
    <row r="92" spans="1:24" ht="24.75" customHeight="1" x14ac:dyDescent="0.2">
      <c r="A92" s="510"/>
      <c r="B92" s="482"/>
      <c r="C92" s="179" t="s">
        <v>129</v>
      </c>
      <c r="D92" s="276" t="s">
        <v>130</v>
      </c>
      <c r="E92" s="180">
        <v>3</v>
      </c>
      <c r="F92" s="265">
        <f t="shared" ref="F92:F94" si="85">E92*$F$1</f>
        <v>36</v>
      </c>
      <c r="G92" s="264">
        <v>3</v>
      </c>
      <c r="H92" s="265">
        <f t="shared" si="80"/>
        <v>36</v>
      </c>
      <c r="I92" s="117">
        <f t="shared" si="81"/>
        <v>24</v>
      </c>
      <c r="J92" s="266">
        <f t="shared" si="82"/>
        <v>26</v>
      </c>
      <c r="K92" s="117">
        <f t="shared" si="83"/>
        <v>12</v>
      </c>
      <c r="L92" s="266">
        <f t="shared" si="84"/>
        <v>13</v>
      </c>
      <c r="M92" s="180" t="s">
        <v>131</v>
      </c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10"/>
    </row>
    <row r="93" spans="1:24" ht="19.5" customHeight="1" x14ac:dyDescent="0.2">
      <c r="A93" s="510"/>
      <c r="B93" s="482"/>
      <c r="C93" s="179" t="s">
        <v>132</v>
      </c>
      <c r="D93" s="276" t="s">
        <v>133</v>
      </c>
      <c r="E93" s="180">
        <v>3</v>
      </c>
      <c r="F93" s="265">
        <f t="shared" si="85"/>
        <v>36</v>
      </c>
      <c r="G93" s="277">
        <v>3</v>
      </c>
      <c r="H93" s="278">
        <f t="shared" si="80"/>
        <v>36</v>
      </c>
      <c r="I93" s="279">
        <f t="shared" si="81"/>
        <v>24</v>
      </c>
      <c r="J93" s="280">
        <f t="shared" si="82"/>
        <v>26</v>
      </c>
      <c r="K93" s="281">
        <f t="shared" si="83"/>
        <v>12</v>
      </c>
      <c r="L93" s="280">
        <f t="shared" si="84"/>
        <v>13</v>
      </c>
      <c r="M93" s="78" t="s">
        <v>134</v>
      </c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10"/>
    </row>
    <row r="94" spans="1:24" ht="27" customHeight="1" x14ac:dyDescent="0.2">
      <c r="A94" s="511"/>
      <c r="B94" s="489"/>
      <c r="C94" s="282" t="s">
        <v>135</v>
      </c>
      <c r="D94" s="283" t="s">
        <v>108</v>
      </c>
      <c r="E94" s="78">
        <v>1</v>
      </c>
      <c r="F94" s="116">
        <f t="shared" si="85"/>
        <v>12</v>
      </c>
      <c r="G94" s="284">
        <v>1</v>
      </c>
      <c r="H94" s="285">
        <f t="shared" si="80"/>
        <v>12</v>
      </c>
      <c r="I94" s="279">
        <f t="shared" si="81"/>
        <v>8</v>
      </c>
      <c r="J94" s="280">
        <f t="shared" si="82"/>
        <v>8.6666666666666661</v>
      </c>
      <c r="K94" s="281">
        <f t="shared" si="83"/>
        <v>4</v>
      </c>
      <c r="L94" s="280">
        <f t="shared" si="84"/>
        <v>4.333333333333333</v>
      </c>
      <c r="M94" s="78" t="s">
        <v>109</v>
      </c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10"/>
    </row>
    <row r="95" spans="1:24" ht="22.5" customHeight="1" x14ac:dyDescent="0.2">
      <c r="A95" s="258" t="s">
        <v>136</v>
      </c>
      <c r="B95" s="483" t="s">
        <v>137</v>
      </c>
      <c r="C95" s="484"/>
      <c r="D95" s="485"/>
      <c r="E95" s="286">
        <v>9</v>
      </c>
      <c r="F95" s="260">
        <f>SUM(F96:F102)</f>
        <v>108</v>
      </c>
      <c r="G95" s="287"/>
      <c r="H95" s="288"/>
      <c r="I95" s="289"/>
      <c r="J95" s="289"/>
      <c r="K95" s="289"/>
      <c r="L95" s="289"/>
      <c r="M95" s="290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10"/>
    </row>
    <row r="96" spans="1:24" ht="27" customHeight="1" x14ac:dyDescent="0.2">
      <c r="A96" s="291" t="s">
        <v>20</v>
      </c>
      <c r="B96" s="292"/>
      <c r="C96" s="293" t="s">
        <v>138</v>
      </c>
      <c r="D96" s="294" t="s">
        <v>139</v>
      </c>
      <c r="E96" s="232">
        <v>1</v>
      </c>
      <c r="F96" s="272">
        <f t="shared" ref="F96:F97" si="86">E96*$F$1</f>
        <v>12</v>
      </c>
      <c r="G96" s="202">
        <v>1</v>
      </c>
      <c r="H96" s="272">
        <f t="shared" ref="H96:H102" si="87">G96*$F$1</f>
        <v>12</v>
      </c>
      <c r="I96" s="273">
        <f t="shared" ref="I96:I102" si="88">H96*2/3</f>
        <v>8</v>
      </c>
      <c r="J96" s="274">
        <f t="shared" ref="J96:J102" si="89">(25*G96-H96)*2/3</f>
        <v>8.6666666666666661</v>
      </c>
      <c r="K96" s="275">
        <f t="shared" ref="K96:K102" si="90">H96*1/3</f>
        <v>4</v>
      </c>
      <c r="L96" s="274">
        <f t="shared" ref="L96:L102" si="91">(25*G96-H96)*1/3</f>
        <v>4.333333333333333</v>
      </c>
      <c r="M96" s="232" t="s">
        <v>140</v>
      </c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10"/>
    </row>
    <row r="97" spans="1:24" ht="19.5" customHeight="1" x14ac:dyDescent="0.2">
      <c r="A97" s="564" t="s">
        <v>3</v>
      </c>
      <c r="B97" s="518"/>
      <c r="C97" s="565" t="s">
        <v>141</v>
      </c>
      <c r="D97" s="481" t="s">
        <v>69</v>
      </c>
      <c r="E97" s="490">
        <v>2</v>
      </c>
      <c r="F97" s="566">
        <f t="shared" si="86"/>
        <v>24</v>
      </c>
      <c r="G97" s="296">
        <v>1</v>
      </c>
      <c r="H97" s="297">
        <f t="shared" si="87"/>
        <v>12</v>
      </c>
      <c r="I97" s="298">
        <f t="shared" si="88"/>
        <v>8</v>
      </c>
      <c r="J97" s="299">
        <f t="shared" si="89"/>
        <v>8.6666666666666661</v>
      </c>
      <c r="K97" s="300">
        <f t="shared" si="90"/>
        <v>4</v>
      </c>
      <c r="L97" s="299">
        <f t="shared" si="91"/>
        <v>4.333333333333333</v>
      </c>
      <c r="M97" s="301" t="s">
        <v>70</v>
      </c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10"/>
    </row>
    <row r="98" spans="1:24" ht="19.5" customHeight="1" x14ac:dyDescent="0.2">
      <c r="A98" s="511"/>
      <c r="B98" s="489"/>
      <c r="C98" s="489"/>
      <c r="D98" s="489"/>
      <c r="E98" s="489"/>
      <c r="F98" s="517"/>
      <c r="G98" s="302">
        <v>1</v>
      </c>
      <c r="H98" s="268">
        <f t="shared" si="87"/>
        <v>12</v>
      </c>
      <c r="I98" s="269">
        <f t="shared" si="88"/>
        <v>8</v>
      </c>
      <c r="J98" s="270">
        <f t="shared" si="89"/>
        <v>8.6666666666666661</v>
      </c>
      <c r="K98" s="271">
        <f t="shared" si="90"/>
        <v>4</v>
      </c>
      <c r="L98" s="270">
        <f t="shared" si="91"/>
        <v>4.333333333333333</v>
      </c>
      <c r="M98" s="303" t="s">
        <v>90</v>
      </c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10"/>
    </row>
    <row r="99" spans="1:24" ht="23.25" customHeight="1" x14ac:dyDescent="0.2">
      <c r="A99" s="564" t="s">
        <v>20</v>
      </c>
      <c r="B99" s="518"/>
      <c r="C99" s="494" t="s">
        <v>142</v>
      </c>
      <c r="D99" s="481" t="s">
        <v>143</v>
      </c>
      <c r="E99" s="490">
        <v>3</v>
      </c>
      <c r="F99" s="491">
        <f>E99*$F$1</f>
        <v>36</v>
      </c>
      <c r="G99" s="138">
        <v>1</v>
      </c>
      <c r="H99" s="304">
        <f t="shared" si="87"/>
        <v>12</v>
      </c>
      <c r="I99" s="198">
        <f t="shared" si="88"/>
        <v>8</v>
      </c>
      <c r="J99" s="199">
        <f t="shared" si="89"/>
        <v>8.6666666666666661</v>
      </c>
      <c r="K99" s="200">
        <f t="shared" si="90"/>
        <v>4</v>
      </c>
      <c r="L99" s="199">
        <f t="shared" si="91"/>
        <v>4.333333333333333</v>
      </c>
      <c r="M99" s="201" t="s">
        <v>144</v>
      </c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10"/>
    </row>
    <row r="100" spans="1:24" ht="15.75" customHeight="1" x14ac:dyDescent="0.2">
      <c r="A100" s="510"/>
      <c r="B100" s="482"/>
      <c r="C100" s="482"/>
      <c r="D100" s="482"/>
      <c r="E100" s="482"/>
      <c r="F100" s="482"/>
      <c r="G100" s="305">
        <v>1</v>
      </c>
      <c r="H100" s="203">
        <f t="shared" si="87"/>
        <v>12</v>
      </c>
      <c r="I100" s="204">
        <f t="shared" si="88"/>
        <v>8</v>
      </c>
      <c r="J100" s="205">
        <f t="shared" si="89"/>
        <v>8.6666666666666661</v>
      </c>
      <c r="K100" s="206">
        <f t="shared" si="90"/>
        <v>4</v>
      </c>
      <c r="L100" s="205">
        <f t="shared" si="91"/>
        <v>4.333333333333333</v>
      </c>
      <c r="M100" s="251" t="s">
        <v>145</v>
      </c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10"/>
    </row>
    <row r="101" spans="1:24" ht="15.75" customHeight="1" x14ac:dyDescent="0.2">
      <c r="A101" s="511"/>
      <c r="B101" s="489"/>
      <c r="C101" s="489"/>
      <c r="D101" s="489"/>
      <c r="E101" s="489"/>
      <c r="F101" s="489"/>
      <c r="G101" s="202">
        <v>1</v>
      </c>
      <c r="H101" s="272">
        <f t="shared" si="87"/>
        <v>12</v>
      </c>
      <c r="I101" s="273">
        <f t="shared" si="88"/>
        <v>8</v>
      </c>
      <c r="J101" s="274">
        <f t="shared" si="89"/>
        <v>8.6666666666666661</v>
      </c>
      <c r="K101" s="275">
        <f t="shared" si="90"/>
        <v>4</v>
      </c>
      <c r="L101" s="274">
        <f t="shared" si="91"/>
        <v>4.333333333333333</v>
      </c>
      <c r="M101" s="232" t="s">
        <v>146</v>
      </c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10"/>
    </row>
    <row r="102" spans="1:24" ht="30.75" customHeight="1" x14ac:dyDescent="0.2">
      <c r="A102" s="291" t="s">
        <v>3</v>
      </c>
      <c r="B102" s="292"/>
      <c r="C102" s="306" t="s">
        <v>147</v>
      </c>
      <c r="D102" s="283" t="s">
        <v>148</v>
      </c>
      <c r="E102" s="78">
        <v>3</v>
      </c>
      <c r="F102" s="265">
        <f>E102*$F$1</f>
        <v>36</v>
      </c>
      <c r="G102" s="284">
        <v>3</v>
      </c>
      <c r="H102" s="278">
        <f t="shared" si="87"/>
        <v>36</v>
      </c>
      <c r="I102" s="279">
        <f t="shared" si="88"/>
        <v>24</v>
      </c>
      <c r="J102" s="280">
        <f t="shared" si="89"/>
        <v>26</v>
      </c>
      <c r="K102" s="281">
        <f t="shared" si="90"/>
        <v>12</v>
      </c>
      <c r="L102" s="280">
        <f t="shared" si="91"/>
        <v>13</v>
      </c>
      <c r="M102" s="78" t="s">
        <v>149</v>
      </c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10"/>
    </row>
    <row r="103" spans="1:24" ht="33.75" customHeight="1" x14ac:dyDescent="0.2">
      <c r="A103" s="307" t="s">
        <v>20</v>
      </c>
      <c r="B103" s="506" t="s">
        <v>150</v>
      </c>
      <c r="C103" s="507"/>
      <c r="D103" s="508"/>
      <c r="E103" s="259">
        <f t="shared" ref="E103:F103" si="92">SUM(E104:E108)</f>
        <v>8</v>
      </c>
      <c r="F103" s="260">
        <f t="shared" si="92"/>
        <v>96</v>
      </c>
      <c r="G103" s="261"/>
      <c r="H103" s="262"/>
      <c r="I103" s="263"/>
      <c r="J103" s="263"/>
      <c r="K103" s="263"/>
      <c r="L103" s="263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10"/>
    </row>
    <row r="104" spans="1:24" ht="15.75" customHeight="1" x14ac:dyDescent="0.2">
      <c r="A104" s="571"/>
      <c r="B104" s="505"/>
      <c r="C104" s="494" t="s">
        <v>151</v>
      </c>
      <c r="D104" s="490" t="s">
        <v>152</v>
      </c>
      <c r="E104" s="490">
        <v>3</v>
      </c>
      <c r="F104" s="572">
        <f>E104*$F$1</f>
        <v>36</v>
      </c>
      <c r="G104" s="138">
        <v>2</v>
      </c>
      <c r="H104" s="197">
        <f t="shared" ref="H104:H108" si="93">G104*$F$1</f>
        <v>24</v>
      </c>
      <c r="I104" s="198">
        <f t="shared" ref="I104:I108" si="94">H104*2/3</f>
        <v>16</v>
      </c>
      <c r="J104" s="199">
        <f t="shared" ref="J104:J108" si="95">(25*G104-H104)*2/3</f>
        <v>17.333333333333332</v>
      </c>
      <c r="K104" s="200">
        <f t="shared" ref="K104:K108" si="96">H104*1/3</f>
        <v>8</v>
      </c>
      <c r="L104" s="199">
        <f t="shared" ref="L104:L108" si="97">(25*G104-H104)*1/3</f>
        <v>8.6666666666666661</v>
      </c>
      <c r="M104" s="120" t="s">
        <v>153</v>
      </c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10"/>
    </row>
    <row r="105" spans="1:24" ht="15.75" customHeight="1" x14ac:dyDescent="0.2">
      <c r="A105" s="510"/>
      <c r="B105" s="482"/>
      <c r="C105" s="489"/>
      <c r="D105" s="489"/>
      <c r="E105" s="489"/>
      <c r="F105" s="489"/>
      <c r="G105" s="308">
        <v>1</v>
      </c>
      <c r="H105" s="272">
        <f t="shared" si="93"/>
        <v>12</v>
      </c>
      <c r="I105" s="273">
        <f t="shared" si="94"/>
        <v>8</v>
      </c>
      <c r="J105" s="274">
        <f t="shared" si="95"/>
        <v>8.6666666666666661</v>
      </c>
      <c r="K105" s="275">
        <f t="shared" si="96"/>
        <v>4</v>
      </c>
      <c r="L105" s="274">
        <f t="shared" si="97"/>
        <v>4.333333333333333</v>
      </c>
      <c r="M105" s="232" t="s">
        <v>154</v>
      </c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10"/>
    </row>
    <row r="106" spans="1:24" ht="15.75" customHeight="1" x14ac:dyDescent="0.2">
      <c r="A106" s="510"/>
      <c r="B106" s="482"/>
      <c r="C106" s="494" t="s">
        <v>155</v>
      </c>
      <c r="D106" s="481" t="s">
        <v>156</v>
      </c>
      <c r="E106" s="490">
        <v>3</v>
      </c>
      <c r="F106" s="572">
        <f>E106*$F$1</f>
        <v>36</v>
      </c>
      <c r="G106" s="138">
        <v>2</v>
      </c>
      <c r="H106" s="304">
        <f t="shared" si="93"/>
        <v>24</v>
      </c>
      <c r="I106" s="198">
        <f t="shared" si="94"/>
        <v>16</v>
      </c>
      <c r="J106" s="199">
        <f t="shared" si="95"/>
        <v>17.333333333333332</v>
      </c>
      <c r="K106" s="200">
        <f t="shared" si="96"/>
        <v>8</v>
      </c>
      <c r="L106" s="199">
        <f t="shared" si="97"/>
        <v>8.6666666666666661</v>
      </c>
      <c r="M106" s="201" t="s">
        <v>157</v>
      </c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10"/>
    </row>
    <row r="107" spans="1:24" ht="15.75" customHeight="1" x14ac:dyDescent="0.2">
      <c r="A107" s="510"/>
      <c r="B107" s="482"/>
      <c r="C107" s="489"/>
      <c r="D107" s="489"/>
      <c r="E107" s="489"/>
      <c r="F107" s="489"/>
      <c r="G107" s="308">
        <v>1</v>
      </c>
      <c r="H107" s="272">
        <f t="shared" si="93"/>
        <v>12</v>
      </c>
      <c r="I107" s="273">
        <f t="shared" si="94"/>
        <v>8</v>
      </c>
      <c r="J107" s="274">
        <f t="shared" si="95"/>
        <v>8.6666666666666661</v>
      </c>
      <c r="K107" s="275">
        <f t="shared" si="96"/>
        <v>4</v>
      </c>
      <c r="L107" s="274">
        <f t="shared" si="97"/>
        <v>4.333333333333333</v>
      </c>
      <c r="M107" s="232" t="s">
        <v>158</v>
      </c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10"/>
    </row>
    <row r="108" spans="1:24" ht="27.75" customHeight="1" x14ac:dyDescent="0.2">
      <c r="A108" s="510"/>
      <c r="B108" s="482"/>
      <c r="C108" s="282" t="s">
        <v>159</v>
      </c>
      <c r="D108" s="283" t="s">
        <v>160</v>
      </c>
      <c r="E108" s="78">
        <v>2</v>
      </c>
      <c r="F108" s="278">
        <f>E108*$F$1</f>
        <v>24</v>
      </c>
      <c r="G108" s="277">
        <v>2</v>
      </c>
      <c r="H108" s="278">
        <f t="shared" si="93"/>
        <v>24</v>
      </c>
      <c r="I108" s="279">
        <f t="shared" si="94"/>
        <v>16</v>
      </c>
      <c r="J108" s="280">
        <f t="shared" si="95"/>
        <v>17.333333333333332</v>
      </c>
      <c r="K108" s="281">
        <f t="shared" si="96"/>
        <v>8</v>
      </c>
      <c r="L108" s="280">
        <f t="shared" si="97"/>
        <v>8.6666666666666661</v>
      </c>
      <c r="M108" s="78" t="s">
        <v>161</v>
      </c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10"/>
    </row>
    <row r="109" spans="1:24" ht="22.5" customHeight="1" x14ac:dyDescent="0.2">
      <c r="A109" s="309" t="s">
        <v>162</v>
      </c>
      <c r="B109" s="483" t="s">
        <v>163</v>
      </c>
      <c r="C109" s="484"/>
      <c r="D109" s="485"/>
      <c r="E109" s="309">
        <v>4</v>
      </c>
      <c r="F109" s="75">
        <v>48</v>
      </c>
      <c r="G109" s="32"/>
      <c r="H109" s="32"/>
      <c r="I109" s="34"/>
      <c r="J109" s="34"/>
      <c r="K109" s="34"/>
      <c r="L109" s="34"/>
      <c r="M109" s="13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0"/>
    </row>
    <row r="110" spans="1:24" ht="18.75" customHeight="1" x14ac:dyDescent="0.2">
      <c r="A110" s="28"/>
      <c r="B110" s="310"/>
      <c r="C110" s="310"/>
      <c r="D110" s="311" t="s">
        <v>164</v>
      </c>
      <c r="E110" s="110">
        <v>4</v>
      </c>
      <c r="F110" s="235">
        <v>48</v>
      </c>
      <c r="G110" s="13">
        <v>4</v>
      </c>
      <c r="H110" s="14">
        <v>48</v>
      </c>
      <c r="I110" s="15">
        <f>H110*2/3</f>
        <v>32</v>
      </c>
      <c r="J110" s="16">
        <v>35</v>
      </c>
      <c r="K110" s="15">
        <f>H110*1/3</f>
        <v>16</v>
      </c>
      <c r="L110" s="16">
        <f>(25*G110-H110)*1/3</f>
        <v>17.333333333333332</v>
      </c>
      <c r="M110" s="134" t="s">
        <v>165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0"/>
    </row>
    <row r="111" spans="1:24" ht="22.5" customHeight="1" x14ac:dyDescent="0.2">
      <c r="A111" s="131" t="s">
        <v>20</v>
      </c>
      <c r="B111" s="483" t="s">
        <v>166</v>
      </c>
      <c r="C111" s="484"/>
      <c r="D111" s="485"/>
      <c r="E111" s="312">
        <v>3</v>
      </c>
      <c r="F111" s="312">
        <v>36</v>
      </c>
      <c r="G111" s="570"/>
      <c r="H111" s="484"/>
      <c r="I111" s="484"/>
      <c r="J111" s="484"/>
      <c r="K111" s="34"/>
      <c r="L111" s="3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0"/>
    </row>
    <row r="112" spans="1:24" ht="22.5" customHeight="1" x14ac:dyDescent="0.2">
      <c r="A112" s="143"/>
      <c r="B112" s="12"/>
      <c r="C112" s="532"/>
      <c r="D112" s="532" t="s">
        <v>167</v>
      </c>
      <c r="E112" s="532">
        <v>3</v>
      </c>
      <c r="F112" s="538">
        <f>E112*$F$1</f>
        <v>36</v>
      </c>
      <c r="G112" s="313">
        <v>1.2</v>
      </c>
      <c r="H112" s="14">
        <f t="shared" ref="H112:H114" si="98">G112*$F$1</f>
        <v>14.399999999999999</v>
      </c>
      <c r="I112" s="15">
        <f>H112*2/3</f>
        <v>9.6</v>
      </c>
      <c r="J112" s="16">
        <v>11</v>
      </c>
      <c r="K112" s="15">
        <v>4</v>
      </c>
      <c r="L112" s="16">
        <v>5</v>
      </c>
      <c r="M112" s="314" t="s">
        <v>168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0"/>
    </row>
    <row r="113" spans="1:24" ht="21.75" customHeight="1" x14ac:dyDescent="0.2">
      <c r="A113" s="143"/>
      <c r="B113" s="12"/>
      <c r="C113" s="482"/>
      <c r="D113" s="482"/>
      <c r="E113" s="482"/>
      <c r="F113" s="482"/>
      <c r="G113" s="313">
        <v>0.95</v>
      </c>
      <c r="H113" s="14">
        <f t="shared" si="98"/>
        <v>11.399999999999999</v>
      </c>
      <c r="I113" s="15">
        <v>7</v>
      </c>
      <c r="J113" s="16">
        <v>8</v>
      </c>
      <c r="K113" s="15">
        <v>4</v>
      </c>
      <c r="L113" s="16">
        <v>4</v>
      </c>
      <c r="M113" s="108" t="s">
        <v>169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0"/>
    </row>
    <row r="114" spans="1:24" ht="23.25" customHeight="1" x14ac:dyDescent="0.2">
      <c r="A114" s="143"/>
      <c r="B114" s="12"/>
      <c r="C114" s="489"/>
      <c r="D114" s="489"/>
      <c r="E114" s="489"/>
      <c r="F114" s="489"/>
      <c r="G114" s="13">
        <v>0.95</v>
      </c>
      <c r="H114" s="14">
        <f t="shared" si="98"/>
        <v>11.399999999999999</v>
      </c>
      <c r="I114" s="15">
        <v>7</v>
      </c>
      <c r="J114" s="16">
        <v>8</v>
      </c>
      <c r="K114" s="15">
        <v>4</v>
      </c>
      <c r="L114" s="16">
        <v>4</v>
      </c>
      <c r="M114" s="108" t="s">
        <v>170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0"/>
    </row>
    <row r="115" spans="1:24" ht="36" hidden="1" customHeight="1" x14ac:dyDescent="0.2">
      <c r="A115" s="81"/>
      <c r="B115" s="524" t="s">
        <v>171</v>
      </c>
      <c r="C115" s="513"/>
      <c r="D115" s="315" t="s">
        <v>40</v>
      </c>
      <c r="E115" s="81">
        <v>2</v>
      </c>
      <c r="F115" s="243">
        <v>50</v>
      </c>
      <c r="G115" s="244"/>
      <c r="H115" s="245"/>
      <c r="I115" s="316"/>
      <c r="J115" s="243"/>
      <c r="K115" s="316"/>
      <c r="L115" s="243"/>
      <c r="M115" s="10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0"/>
    </row>
    <row r="116" spans="1:24" ht="33" hidden="1" customHeight="1" x14ac:dyDescent="0.2">
      <c r="A116" s="142"/>
      <c r="B116" s="495" t="s">
        <v>172</v>
      </c>
      <c r="C116" s="485"/>
      <c r="D116" s="317" t="s">
        <v>40</v>
      </c>
      <c r="E116" s="142">
        <v>2</v>
      </c>
      <c r="F116" s="161">
        <v>50</v>
      </c>
      <c r="G116" s="83"/>
      <c r="H116" s="162"/>
      <c r="I116" s="163"/>
      <c r="J116" s="161"/>
      <c r="K116" s="163"/>
      <c r="L116" s="161"/>
      <c r="M116" s="13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0"/>
    </row>
    <row r="117" spans="1:24" ht="33" hidden="1" customHeight="1" x14ac:dyDescent="0.2">
      <c r="A117" s="142"/>
      <c r="B117" s="495" t="s">
        <v>173</v>
      </c>
      <c r="C117" s="485"/>
      <c r="D117" s="317" t="s">
        <v>40</v>
      </c>
      <c r="E117" s="142">
        <v>2</v>
      </c>
      <c r="F117" s="161">
        <v>50</v>
      </c>
      <c r="G117" s="83"/>
      <c r="H117" s="162"/>
      <c r="I117" s="163"/>
      <c r="J117" s="161"/>
      <c r="K117" s="163"/>
      <c r="L117" s="161"/>
      <c r="M117" s="13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0"/>
    </row>
    <row r="118" spans="1:24" ht="28.5" hidden="1" customHeight="1" x14ac:dyDescent="0.2">
      <c r="A118" s="142"/>
      <c r="B118" s="495" t="s">
        <v>174</v>
      </c>
      <c r="C118" s="485"/>
      <c r="D118" s="317" t="s">
        <v>40</v>
      </c>
      <c r="E118" s="142">
        <v>2</v>
      </c>
      <c r="F118" s="161">
        <v>50</v>
      </c>
      <c r="G118" s="83"/>
      <c r="H118" s="162"/>
      <c r="I118" s="163"/>
      <c r="J118" s="161"/>
      <c r="K118" s="163"/>
      <c r="L118" s="161"/>
      <c r="M118" s="13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0"/>
    </row>
    <row r="119" spans="1:24" ht="28.5" hidden="1" customHeight="1" x14ac:dyDescent="0.2">
      <c r="A119" s="142"/>
      <c r="B119" s="495" t="s">
        <v>175</v>
      </c>
      <c r="C119" s="485"/>
      <c r="D119" s="317" t="s">
        <v>40</v>
      </c>
      <c r="E119" s="142">
        <v>2</v>
      </c>
      <c r="F119" s="161">
        <v>50</v>
      </c>
      <c r="G119" s="83"/>
      <c r="H119" s="162"/>
      <c r="I119" s="163"/>
      <c r="J119" s="161"/>
      <c r="K119" s="163"/>
      <c r="L119" s="161"/>
      <c r="M119" s="13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0"/>
    </row>
    <row r="120" spans="1:24" ht="28.5" hidden="1" customHeight="1" x14ac:dyDescent="0.2">
      <c r="A120" s="142"/>
      <c r="B120" s="495" t="s">
        <v>176</v>
      </c>
      <c r="C120" s="485"/>
      <c r="D120" s="317" t="s">
        <v>40</v>
      </c>
      <c r="E120" s="142">
        <v>2</v>
      </c>
      <c r="F120" s="161">
        <v>50</v>
      </c>
      <c r="G120" s="83"/>
      <c r="H120" s="162"/>
      <c r="I120" s="163"/>
      <c r="J120" s="161"/>
      <c r="K120" s="163"/>
      <c r="L120" s="161"/>
      <c r="M120" s="13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0"/>
    </row>
    <row r="121" spans="1:24" ht="28.5" hidden="1" customHeight="1" x14ac:dyDescent="0.2">
      <c r="A121" s="142"/>
      <c r="B121" s="495" t="s">
        <v>177</v>
      </c>
      <c r="C121" s="485"/>
      <c r="D121" s="317" t="s">
        <v>40</v>
      </c>
      <c r="E121" s="142">
        <v>2</v>
      </c>
      <c r="F121" s="161">
        <v>50</v>
      </c>
      <c r="G121" s="83"/>
      <c r="H121" s="162"/>
      <c r="I121" s="163"/>
      <c r="J121" s="161"/>
      <c r="K121" s="163"/>
      <c r="L121" s="161"/>
      <c r="M121" s="13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0"/>
    </row>
    <row r="122" spans="1:24" ht="28.5" hidden="1" customHeight="1" x14ac:dyDescent="0.2">
      <c r="A122" s="142"/>
      <c r="B122" s="495" t="s">
        <v>178</v>
      </c>
      <c r="C122" s="485"/>
      <c r="D122" s="317" t="s">
        <v>40</v>
      </c>
      <c r="E122" s="142">
        <v>2</v>
      </c>
      <c r="F122" s="161">
        <v>50</v>
      </c>
      <c r="G122" s="83"/>
      <c r="H122" s="162"/>
      <c r="I122" s="163"/>
      <c r="J122" s="161"/>
      <c r="K122" s="163"/>
      <c r="L122" s="161"/>
      <c r="M122" s="13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0"/>
    </row>
    <row r="123" spans="1:24" ht="28.5" hidden="1" customHeight="1" x14ac:dyDescent="0.2">
      <c r="A123" s="142"/>
      <c r="B123" s="495" t="s">
        <v>179</v>
      </c>
      <c r="C123" s="485"/>
      <c r="D123" s="317" t="s">
        <v>40</v>
      </c>
      <c r="E123" s="142">
        <v>2</v>
      </c>
      <c r="F123" s="161">
        <v>50</v>
      </c>
      <c r="G123" s="83"/>
      <c r="H123" s="162"/>
      <c r="I123" s="163"/>
      <c r="J123" s="161"/>
      <c r="K123" s="163"/>
      <c r="L123" s="161"/>
      <c r="M123" s="13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0"/>
    </row>
    <row r="124" spans="1:24" ht="28.5" hidden="1" customHeight="1" x14ac:dyDescent="0.2">
      <c r="A124" s="142"/>
      <c r="B124" s="495" t="s">
        <v>180</v>
      </c>
      <c r="C124" s="485"/>
      <c r="D124" s="317" t="s">
        <v>40</v>
      </c>
      <c r="E124" s="142">
        <v>2</v>
      </c>
      <c r="F124" s="161">
        <v>50</v>
      </c>
      <c r="G124" s="83"/>
      <c r="H124" s="162"/>
      <c r="I124" s="163"/>
      <c r="J124" s="161"/>
      <c r="K124" s="163"/>
      <c r="L124" s="161"/>
      <c r="M124" s="13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0"/>
    </row>
    <row r="125" spans="1:24" ht="28.5" hidden="1" customHeight="1" x14ac:dyDescent="0.2">
      <c r="A125" s="142"/>
      <c r="B125" s="495" t="s">
        <v>181</v>
      </c>
      <c r="C125" s="485"/>
      <c r="D125" s="317" t="s">
        <v>40</v>
      </c>
      <c r="E125" s="142">
        <v>3</v>
      </c>
      <c r="F125" s="161">
        <v>75</v>
      </c>
      <c r="G125" s="83"/>
      <c r="H125" s="162"/>
      <c r="I125" s="163"/>
      <c r="J125" s="161"/>
      <c r="K125" s="163"/>
      <c r="L125" s="161"/>
      <c r="M125" s="13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0"/>
    </row>
    <row r="126" spans="1:24" ht="28.5" hidden="1" customHeight="1" x14ac:dyDescent="0.2">
      <c r="A126" s="142"/>
      <c r="B126" s="495" t="s">
        <v>182</v>
      </c>
      <c r="C126" s="485"/>
      <c r="D126" s="317" t="s">
        <v>40</v>
      </c>
      <c r="E126" s="142">
        <v>2</v>
      </c>
      <c r="F126" s="161">
        <v>50</v>
      </c>
      <c r="G126" s="83"/>
      <c r="H126" s="162"/>
      <c r="I126" s="163"/>
      <c r="J126" s="161"/>
      <c r="K126" s="163"/>
      <c r="L126" s="161"/>
      <c r="M126" s="13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0"/>
    </row>
    <row r="127" spans="1:24" ht="28.5" hidden="1" customHeight="1" x14ac:dyDescent="0.2">
      <c r="A127" s="142"/>
      <c r="B127" s="495" t="s">
        <v>183</v>
      </c>
      <c r="C127" s="485"/>
      <c r="D127" s="317" t="s">
        <v>40</v>
      </c>
      <c r="E127" s="142">
        <v>2</v>
      </c>
      <c r="F127" s="161">
        <v>50</v>
      </c>
      <c r="G127" s="83"/>
      <c r="H127" s="162"/>
      <c r="I127" s="163"/>
      <c r="J127" s="161"/>
      <c r="K127" s="163"/>
      <c r="L127" s="161"/>
      <c r="M127" s="13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0"/>
    </row>
    <row r="128" spans="1:24" ht="28.5" hidden="1" customHeight="1" x14ac:dyDescent="0.2">
      <c r="A128" s="142"/>
      <c r="B128" s="495" t="s">
        <v>111</v>
      </c>
      <c r="C128" s="485"/>
      <c r="D128" s="317" t="s">
        <v>40</v>
      </c>
      <c r="E128" s="142">
        <v>2</v>
      </c>
      <c r="F128" s="161">
        <v>50</v>
      </c>
      <c r="G128" s="83"/>
      <c r="H128" s="162"/>
      <c r="I128" s="163"/>
      <c r="J128" s="161"/>
      <c r="K128" s="163"/>
      <c r="L128" s="161"/>
      <c r="M128" s="13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0"/>
    </row>
    <row r="129" spans="1:24" ht="28.5" hidden="1" customHeight="1" x14ac:dyDescent="0.2">
      <c r="A129" s="142"/>
      <c r="B129" s="495" t="s">
        <v>112</v>
      </c>
      <c r="C129" s="485"/>
      <c r="D129" s="317" t="s">
        <v>40</v>
      </c>
      <c r="E129" s="142">
        <v>2</v>
      </c>
      <c r="F129" s="161">
        <v>50</v>
      </c>
      <c r="G129" s="83"/>
      <c r="H129" s="162"/>
      <c r="I129" s="163"/>
      <c r="J129" s="161"/>
      <c r="K129" s="163"/>
      <c r="L129" s="161"/>
      <c r="M129" s="13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0"/>
    </row>
    <row r="130" spans="1:24" ht="28.5" hidden="1" customHeight="1" x14ac:dyDescent="0.2">
      <c r="A130" s="142"/>
      <c r="B130" s="495" t="s">
        <v>113</v>
      </c>
      <c r="C130" s="485"/>
      <c r="D130" s="317" t="s">
        <v>40</v>
      </c>
      <c r="E130" s="142">
        <v>2</v>
      </c>
      <c r="F130" s="161">
        <v>50</v>
      </c>
      <c r="G130" s="83"/>
      <c r="H130" s="162"/>
      <c r="I130" s="163"/>
      <c r="J130" s="161"/>
      <c r="K130" s="163"/>
      <c r="L130" s="161"/>
      <c r="M130" s="13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0"/>
    </row>
    <row r="131" spans="1:24" ht="28.5" hidden="1" customHeight="1" x14ac:dyDescent="0.2">
      <c r="A131" s="142"/>
      <c r="B131" s="495" t="s">
        <v>114</v>
      </c>
      <c r="C131" s="485"/>
      <c r="D131" s="317" t="s">
        <v>40</v>
      </c>
      <c r="E131" s="142">
        <v>2</v>
      </c>
      <c r="F131" s="161">
        <v>50</v>
      </c>
      <c r="G131" s="83"/>
      <c r="H131" s="162"/>
      <c r="I131" s="163"/>
      <c r="J131" s="161"/>
      <c r="K131" s="163"/>
      <c r="L131" s="161"/>
      <c r="M131" s="13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0"/>
    </row>
    <row r="132" spans="1:24" ht="28.5" hidden="1" customHeight="1" x14ac:dyDescent="0.2">
      <c r="A132" s="142"/>
      <c r="B132" s="495" t="s">
        <v>184</v>
      </c>
      <c r="C132" s="485"/>
      <c r="D132" s="317" t="s">
        <v>40</v>
      </c>
      <c r="E132" s="142">
        <v>2</v>
      </c>
      <c r="F132" s="161">
        <v>50</v>
      </c>
      <c r="G132" s="83"/>
      <c r="H132" s="162"/>
      <c r="I132" s="163"/>
      <c r="J132" s="161"/>
      <c r="K132" s="163"/>
      <c r="L132" s="161"/>
      <c r="M132" s="13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0"/>
    </row>
    <row r="133" spans="1:24" ht="28.5" hidden="1" customHeight="1" x14ac:dyDescent="0.2">
      <c r="A133" s="142"/>
      <c r="B133" s="495" t="s">
        <v>185</v>
      </c>
      <c r="C133" s="485"/>
      <c r="D133" s="317" t="s">
        <v>40</v>
      </c>
      <c r="E133" s="142">
        <v>2</v>
      </c>
      <c r="F133" s="161">
        <v>50</v>
      </c>
      <c r="G133" s="83"/>
      <c r="H133" s="162"/>
      <c r="I133" s="163"/>
      <c r="J133" s="161"/>
      <c r="K133" s="163"/>
      <c r="L133" s="161"/>
      <c r="M133" s="13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0"/>
    </row>
    <row r="134" spans="1:24" ht="28.5" hidden="1" customHeight="1" x14ac:dyDescent="0.2">
      <c r="A134" s="142"/>
      <c r="B134" s="495" t="s">
        <v>186</v>
      </c>
      <c r="C134" s="485"/>
      <c r="D134" s="317" t="s">
        <v>40</v>
      </c>
      <c r="E134" s="142">
        <v>2</v>
      </c>
      <c r="F134" s="161">
        <v>50</v>
      </c>
      <c r="G134" s="83"/>
      <c r="H134" s="162"/>
      <c r="I134" s="163"/>
      <c r="J134" s="161"/>
      <c r="K134" s="163"/>
      <c r="L134" s="161"/>
      <c r="M134" s="13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0"/>
    </row>
    <row r="135" spans="1:24" ht="28.5" hidden="1" customHeight="1" x14ac:dyDescent="0.2">
      <c r="A135" s="142"/>
      <c r="B135" s="495" t="s">
        <v>187</v>
      </c>
      <c r="C135" s="485"/>
      <c r="D135" s="317" t="s">
        <v>40</v>
      </c>
      <c r="E135" s="142">
        <v>2</v>
      </c>
      <c r="F135" s="161">
        <v>50</v>
      </c>
      <c r="G135" s="83"/>
      <c r="H135" s="162"/>
      <c r="I135" s="163"/>
      <c r="J135" s="161"/>
      <c r="K135" s="163"/>
      <c r="L135" s="161"/>
      <c r="M135" s="13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0"/>
    </row>
    <row r="136" spans="1:24" ht="28.5" hidden="1" customHeight="1" x14ac:dyDescent="0.2">
      <c r="A136" s="318"/>
      <c r="B136" s="319"/>
      <c r="C136" s="166"/>
      <c r="D136" s="166"/>
      <c r="E136" s="320"/>
      <c r="F136" s="34"/>
      <c r="G136" s="32"/>
      <c r="H136" s="33"/>
      <c r="I136" s="34"/>
      <c r="J136" s="34"/>
      <c r="K136" s="34"/>
      <c r="L136" s="3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0"/>
    </row>
    <row r="137" spans="1:24" ht="18" customHeight="1" x14ac:dyDescent="0.2">
      <c r="A137" s="607"/>
      <c r="B137" s="319"/>
      <c r="C137" s="166"/>
      <c r="D137" s="166"/>
      <c r="E137" s="320"/>
      <c r="F137" s="34"/>
      <c r="G137" s="32"/>
      <c r="H137" s="33"/>
      <c r="I137" s="34"/>
      <c r="J137" s="34"/>
      <c r="K137" s="34"/>
      <c r="L137" s="34"/>
      <c r="M137" s="464"/>
      <c r="N137" s="464"/>
      <c r="O137" s="464"/>
      <c r="P137" s="464"/>
      <c r="Q137" s="464"/>
      <c r="R137" s="464"/>
      <c r="S137" s="464"/>
      <c r="T137" s="464"/>
      <c r="U137" s="464"/>
      <c r="V137" s="464"/>
      <c r="W137" s="464"/>
      <c r="X137" s="10"/>
    </row>
    <row r="138" spans="1:24" ht="24" customHeight="1" x14ac:dyDescent="0.2">
      <c r="A138" s="21">
        <f>E139+E145+E150+E156+E164+E168</f>
        <v>48</v>
      </c>
      <c r="B138" s="496" t="s">
        <v>188</v>
      </c>
      <c r="C138" s="497"/>
      <c r="D138" s="22"/>
      <c r="E138" s="168"/>
      <c r="F138" s="169"/>
      <c r="G138" s="170"/>
      <c r="H138" s="171"/>
      <c r="I138" s="172"/>
      <c r="J138" s="172"/>
      <c r="K138" s="172"/>
      <c r="L138" s="172"/>
      <c r="M138" s="13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0"/>
    </row>
    <row r="139" spans="1:24" ht="18.75" customHeight="1" x14ac:dyDescent="0.2">
      <c r="A139" s="173" t="s">
        <v>20</v>
      </c>
      <c r="B139" s="527" t="s">
        <v>189</v>
      </c>
      <c r="C139" s="528"/>
      <c r="D139" s="529"/>
      <c r="E139" s="312">
        <f t="shared" ref="E139:F139" si="99">SUM(E140:E144)</f>
        <v>7</v>
      </c>
      <c r="F139" s="321">
        <f t="shared" si="99"/>
        <v>84</v>
      </c>
      <c r="G139" s="32"/>
      <c r="H139" s="33"/>
      <c r="I139" s="34"/>
      <c r="J139" s="34"/>
      <c r="K139" s="34"/>
      <c r="L139" s="3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66"/>
    </row>
    <row r="140" spans="1:24" ht="27" customHeight="1" x14ac:dyDescent="0.2">
      <c r="A140" s="544"/>
      <c r="B140" s="573"/>
      <c r="C140" s="322" t="s">
        <v>190</v>
      </c>
      <c r="D140" s="78" t="s">
        <v>191</v>
      </c>
      <c r="E140" s="490">
        <v>7</v>
      </c>
      <c r="F140" s="574">
        <f>E140*$F$1</f>
        <v>84</v>
      </c>
      <c r="G140" s="13">
        <v>1</v>
      </c>
      <c r="H140" s="14">
        <f t="shared" ref="H140:H144" si="100">G140*$F$1</f>
        <v>12</v>
      </c>
      <c r="I140" s="15">
        <f>H140*2/3</f>
        <v>8</v>
      </c>
      <c r="J140" s="16">
        <f>(25*G140-H140)*2/3</f>
        <v>8.6666666666666661</v>
      </c>
      <c r="K140" s="15">
        <f>H140*1/3</f>
        <v>4</v>
      </c>
      <c r="L140" s="16">
        <f>(25*G140-H140)*1/3</f>
        <v>4.333333333333333</v>
      </c>
      <c r="M140" s="113" t="s">
        <v>192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66"/>
    </row>
    <row r="141" spans="1:24" ht="27" customHeight="1" x14ac:dyDescent="0.2">
      <c r="A141" s="482"/>
      <c r="B141" s="482"/>
      <c r="C141" s="575" t="s">
        <v>194</v>
      </c>
      <c r="D141" s="561" t="s">
        <v>195</v>
      </c>
      <c r="E141" s="482"/>
      <c r="F141" s="482"/>
      <c r="G141" s="324">
        <v>1</v>
      </c>
      <c r="H141" s="325">
        <f t="shared" si="100"/>
        <v>12</v>
      </c>
      <c r="I141" s="326">
        <v>8</v>
      </c>
      <c r="J141" s="327">
        <v>9</v>
      </c>
      <c r="K141" s="326">
        <v>4</v>
      </c>
      <c r="L141" s="327">
        <v>4</v>
      </c>
      <c r="M141" s="191" t="s">
        <v>196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66"/>
    </row>
    <row r="142" spans="1:24" ht="27" customHeight="1" x14ac:dyDescent="0.2">
      <c r="A142" s="482"/>
      <c r="B142" s="482"/>
      <c r="C142" s="489"/>
      <c r="D142" s="489"/>
      <c r="E142" s="482"/>
      <c r="F142" s="482"/>
      <c r="G142" s="57">
        <v>1</v>
      </c>
      <c r="H142" s="235">
        <f t="shared" si="100"/>
        <v>12</v>
      </c>
      <c r="I142" s="328">
        <v>8</v>
      </c>
      <c r="J142" s="329">
        <v>8</v>
      </c>
      <c r="K142" s="328">
        <v>4</v>
      </c>
      <c r="L142" s="329">
        <v>5</v>
      </c>
      <c r="M142" s="108" t="s">
        <v>197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66"/>
    </row>
    <row r="143" spans="1:24" ht="27" customHeight="1" x14ac:dyDescent="0.2">
      <c r="A143" s="482"/>
      <c r="B143" s="482"/>
      <c r="C143" s="322" t="s">
        <v>198</v>
      </c>
      <c r="D143" s="78" t="s">
        <v>199</v>
      </c>
      <c r="E143" s="482"/>
      <c r="F143" s="482"/>
      <c r="G143" s="13">
        <v>2</v>
      </c>
      <c r="H143" s="14">
        <f t="shared" si="100"/>
        <v>24</v>
      </c>
      <c r="I143" s="15">
        <f t="shared" ref="I143:I144" si="101">H143*2/3</f>
        <v>16</v>
      </c>
      <c r="J143" s="16">
        <f t="shared" ref="J143:J144" si="102">(25*G143-H143)*2/3</f>
        <v>17.333333333333332</v>
      </c>
      <c r="K143" s="15">
        <f t="shared" ref="K143:K144" si="103">H143*1/3</f>
        <v>8</v>
      </c>
      <c r="L143" s="16">
        <f t="shared" ref="L143:L144" si="104">(25*G143-H143)*1/3</f>
        <v>8.6666666666666661</v>
      </c>
      <c r="M143" s="142" t="s">
        <v>200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66"/>
    </row>
    <row r="144" spans="1:24" ht="30.75" customHeight="1" x14ac:dyDescent="0.2">
      <c r="A144" s="489"/>
      <c r="B144" s="489"/>
      <c r="C144" s="323" t="s">
        <v>201</v>
      </c>
      <c r="D144" s="180" t="s">
        <v>193</v>
      </c>
      <c r="E144" s="482"/>
      <c r="F144" s="482"/>
      <c r="G144" s="330">
        <v>2</v>
      </c>
      <c r="H144" s="14">
        <f t="shared" si="100"/>
        <v>24</v>
      </c>
      <c r="I144" s="15">
        <f t="shared" si="101"/>
        <v>16</v>
      </c>
      <c r="J144" s="16">
        <f t="shared" si="102"/>
        <v>17.333333333333332</v>
      </c>
      <c r="K144" s="15">
        <f t="shared" si="103"/>
        <v>8</v>
      </c>
      <c r="L144" s="16">
        <f t="shared" si="104"/>
        <v>8.6666666666666661</v>
      </c>
      <c r="M144" s="12" t="s">
        <v>202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66"/>
    </row>
    <row r="145" spans="1:24" ht="18.75" customHeight="1" x14ac:dyDescent="0.2">
      <c r="A145" s="331" t="s">
        <v>3</v>
      </c>
      <c r="B145" s="483" t="s">
        <v>203</v>
      </c>
      <c r="C145" s="484"/>
      <c r="D145" s="485"/>
      <c r="E145" s="332">
        <f t="shared" ref="E145:F145" si="105">SUM(E146:E149)</f>
        <v>7</v>
      </c>
      <c r="F145" s="75">
        <f t="shared" si="105"/>
        <v>84</v>
      </c>
      <c r="G145" s="32"/>
      <c r="H145" s="33"/>
      <c r="I145" s="34"/>
      <c r="J145" s="34"/>
      <c r="K145" s="34"/>
      <c r="L145" s="3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66"/>
    </row>
    <row r="146" spans="1:24" ht="21.75" customHeight="1" x14ac:dyDescent="0.2">
      <c r="A146" s="544"/>
      <c r="B146" s="576"/>
      <c r="C146" s="576"/>
      <c r="D146" s="532" t="s">
        <v>204</v>
      </c>
      <c r="E146" s="532">
        <v>7</v>
      </c>
      <c r="F146" s="559">
        <f>E146*$F$1</f>
        <v>84</v>
      </c>
      <c r="G146" s="65">
        <v>2</v>
      </c>
      <c r="H146" s="208">
        <f t="shared" ref="H146:H149" si="106">G146*$F$1</f>
        <v>24</v>
      </c>
      <c r="I146" s="209">
        <f t="shared" ref="I146:I149" si="107">H146*2/3</f>
        <v>16</v>
      </c>
      <c r="J146" s="69">
        <f t="shared" ref="J146:J149" si="108">(25*G146-H146)*2/3</f>
        <v>17.333333333333332</v>
      </c>
      <c r="K146" s="210">
        <f t="shared" ref="K146:K149" si="109">H146*1/3</f>
        <v>8</v>
      </c>
      <c r="L146" s="69">
        <f t="shared" ref="L146:L149" si="110">(25*G146-H146)*1/3</f>
        <v>8.6666666666666661</v>
      </c>
      <c r="M146" s="146" t="s">
        <v>205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66"/>
    </row>
    <row r="147" spans="1:24" ht="21.75" customHeight="1" x14ac:dyDescent="0.2">
      <c r="A147" s="482"/>
      <c r="B147" s="482"/>
      <c r="C147" s="482"/>
      <c r="D147" s="482"/>
      <c r="E147" s="482"/>
      <c r="F147" s="510"/>
      <c r="G147" s="211">
        <v>2</v>
      </c>
      <c r="H147" s="212">
        <f t="shared" si="106"/>
        <v>24</v>
      </c>
      <c r="I147" s="213">
        <f t="shared" si="107"/>
        <v>16</v>
      </c>
      <c r="J147" s="214">
        <f t="shared" si="108"/>
        <v>17.333333333333332</v>
      </c>
      <c r="K147" s="215">
        <f t="shared" si="109"/>
        <v>8</v>
      </c>
      <c r="L147" s="214">
        <f t="shared" si="110"/>
        <v>8.6666666666666661</v>
      </c>
      <c r="M147" s="207" t="s">
        <v>206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66"/>
    </row>
    <row r="148" spans="1:24" ht="21.75" customHeight="1" x14ac:dyDescent="0.2">
      <c r="A148" s="482"/>
      <c r="B148" s="482"/>
      <c r="C148" s="482"/>
      <c r="D148" s="482"/>
      <c r="E148" s="482"/>
      <c r="F148" s="510"/>
      <c r="G148" s="333">
        <v>1.5</v>
      </c>
      <c r="H148" s="334">
        <f t="shared" si="106"/>
        <v>18</v>
      </c>
      <c r="I148" s="335">
        <f t="shared" si="107"/>
        <v>12</v>
      </c>
      <c r="J148" s="336">
        <f t="shared" si="108"/>
        <v>13</v>
      </c>
      <c r="K148" s="337">
        <f t="shared" si="109"/>
        <v>6</v>
      </c>
      <c r="L148" s="336">
        <f t="shared" si="110"/>
        <v>6.5</v>
      </c>
      <c r="M148" s="338" t="s">
        <v>207</v>
      </c>
      <c r="N148" s="43"/>
      <c r="O148" s="43"/>
      <c r="P148" s="2"/>
      <c r="Q148" s="2"/>
      <c r="R148" s="2"/>
      <c r="S148" s="2"/>
      <c r="T148" s="2"/>
      <c r="U148" s="2"/>
      <c r="V148" s="2"/>
      <c r="W148" s="2"/>
      <c r="X148" s="166"/>
    </row>
    <row r="149" spans="1:24" ht="21.75" customHeight="1" x14ac:dyDescent="0.2">
      <c r="A149" s="489"/>
      <c r="B149" s="489"/>
      <c r="C149" s="489"/>
      <c r="D149" s="489"/>
      <c r="E149" s="489"/>
      <c r="F149" s="510"/>
      <c r="G149" s="57">
        <v>1.5</v>
      </c>
      <c r="H149" s="58">
        <f t="shared" si="106"/>
        <v>18</v>
      </c>
      <c r="I149" s="59">
        <f t="shared" si="107"/>
        <v>12</v>
      </c>
      <c r="J149" s="60">
        <f t="shared" si="108"/>
        <v>13</v>
      </c>
      <c r="K149" s="188">
        <f t="shared" si="109"/>
        <v>6</v>
      </c>
      <c r="L149" s="60">
        <f t="shared" si="110"/>
        <v>6.5</v>
      </c>
      <c r="M149" s="232" t="s">
        <v>208</v>
      </c>
      <c r="N149" s="43"/>
      <c r="O149" s="43"/>
      <c r="P149" s="2"/>
      <c r="Q149" s="2"/>
      <c r="R149" s="2"/>
      <c r="S149" s="2"/>
      <c r="T149" s="2"/>
      <c r="U149" s="2"/>
      <c r="V149" s="2"/>
      <c r="W149" s="2"/>
      <c r="X149" s="166"/>
    </row>
    <row r="150" spans="1:24" ht="15.75" customHeight="1" x14ac:dyDescent="0.2">
      <c r="A150" s="258" t="s">
        <v>136</v>
      </c>
      <c r="B150" s="577" t="s">
        <v>209</v>
      </c>
      <c r="C150" s="578"/>
      <c r="D150" s="530"/>
      <c r="E150" s="259">
        <v>12</v>
      </c>
      <c r="F150" s="260">
        <f>SUM(F151:F154)</f>
        <v>144</v>
      </c>
      <c r="G150" s="261"/>
      <c r="H150" s="262"/>
      <c r="I150" s="263"/>
      <c r="J150" s="263"/>
      <c r="K150" s="263"/>
      <c r="L150" s="263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10"/>
    </row>
    <row r="151" spans="1:24" ht="15.75" customHeight="1" x14ac:dyDescent="0.2">
      <c r="A151" s="580" t="s">
        <v>3</v>
      </c>
      <c r="B151" s="504"/>
      <c r="C151" s="579" t="s">
        <v>210</v>
      </c>
      <c r="D151" s="490" t="s">
        <v>211</v>
      </c>
      <c r="E151" s="490">
        <v>7</v>
      </c>
      <c r="F151" s="491">
        <f>E151*$F$1</f>
        <v>84</v>
      </c>
      <c r="G151" s="264">
        <v>3</v>
      </c>
      <c r="H151" s="265">
        <f t="shared" ref="H151:H155" si="111">G151*$F$1</f>
        <v>36</v>
      </c>
      <c r="I151" s="339">
        <f t="shared" ref="I151:I155" si="112">H151*2/3</f>
        <v>24</v>
      </c>
      <c r="J151" s="340">
        <f t="shared" ref="J151:J155" si="113">(25*G151-H151)*2/3</f>
        <v>26</v>
      </c>
      <c r="K151" s="341">
        <f t="shared" ref="K151:K155" si="114">H151*1/3</f>
        <v>12</v>
      </c>
      <c r="L151" s="340">
        <f t="shared" ref="L151:L155" si="115">(25*G151-H151)*1/3</f>
        <v>13</v>
      </c>
      <c r="M151" s="180" t="s">
        <v>212</v>
      </c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10"/>
    </row>
    <row r="152" spans="1:24" ht="15.75" customHeight="1" x14ac:dyDescent="0.2">
      <c r="A152" s="482"/>
      <c r="B152" s="482"/>
      <c r="C152" s="487"/>
      <c r="D152" s="482"/>
      <c r="E152" s="482"/>
      <c r="F152" s="482"/>
      <c r="G152" s="202">
        <v>2</v>
      </c>
      <c r="H152" s="342">
        <f t="shared" si="111"/>
        <v>24</v>
      </c>
      <c r="I152" s="343">
        <f t="shared" si="112"/>
        <v>16</v>
      </c>
      <c r="J152" s="344">
        <f t="shared" si="113"/>
        <v>17.333333333333332</v>
      </c>
      <c r="K152" s="345">
        <f t="shared" si="114"/>
        <v>8</v>
      </c>
      <c r="L152" s="344">
        <f t="shared" si="115"/>
        <v>8.6666666666666661</v>
      </c>
      <c r="M152" s="346" t="s">
        <v>213</v>
      </c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10"/>
    </row>
    <row r="153" spans="1:24" ht="15.75" customHeight="1" x14ac:dyDescent="0.2">
      <c r="A153" s="489"/>
      <c r="B153" s="489"/>
      <c r="C153" s="513"/>
      <c r="D153" s="489"/>
      <c r="E153" s="489"/>
      <c r="F153" s="489"/>
      <c r="G153" s="187">
        <v>2</v>
      </c>
      <c r="H153" s="347">
        <f t="shared" si="111"/>
        <v>24</v>
      </c>
      <c r="I153" s="273">
        <f t="shared" si="112"/>
        <v>16</v>
      </c>
      <c r="J153" s="274">
        <f t="shared" si="113"/>
        <v>17.333333333333332</v>
      </c>
      <c r="K153" s="275">
        <f t="shared" si="114"/>
        <v>8</v>
      </c>
      <c r="L153" s="274">
        <f t="shared" si="115"/>
        <v>8.6666666666666661</v>
      </c>
      <c r="M153" s="232" t="s">
        <v>214</v>
      </c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10"/>
    </row>
    <row r="154" spans="1:24" ht="15.75" customHeight="1" x14ac:dyDescent="0.2">
      <c r="A154" s="584" t="s">
        <v>20</v>
      </c>
      <c r="B154" s="581"/>
      <c r="C154" s="579" t="s">
        <v>215</v>
      </c>
      <c r="D154" s="582" t="s">
        <v>211</v>
      </c>
      <c r="E154" s="490">
        <v>5</v>
      </c>
      <c r="F154" s="583">
        <f>E154*$F$1</f>
        <v>60</v>
      </c>
      <c r="G154" s="264">
        <v>3</v>
      </c>
      <c r="H154" s="265">
        <f t="shared" si="111"/>
        <v>36</v>
      </c>
      <c r="I154" s="339">
        <f t="shared" si="112"/>
        <v>24</v>
      </c>
      <c r="J154" s="340">
        <f t="shared" si="113"/>
        <v>26</v>
      </c>
      <c r="K154" s="341">
        <f t="shared" si="114"/>
        <v>12</v>
      </c>
      <c r="L154" s="340">
        <f t="shared" si="115"/>
        <v>13</v>
      </c>
      <c r="M154" s="180" t="s">
        <v>213</v>
      </c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10"/>
    </row>
    <row r="155" spans="1:24" ht="15.75" customHeight="1" x14ac:dyDescent="0.2">
      <c r="A155" s="489"/>
      <c r="B155" s="489"/>
      <c r="C155" s="513"/>
      <c r="D155" s="513"/>
      <c r="E155" s="489"/>
      <c r="F155" s="513"/>
      <c r="G155" s="187">
        <v>2</v>
      </c>
      <c r="H155" s="347">
        <f t="shared" si="111"/>
        <v>24</v>
      </c>
      <c r="I155" s="273">
        <f t="shared" si="112"/>
        <v>16</v>
      </c>
      <c r="J155" s="274">
        <f t="shared" si="113"/>
        <v>17.333333333333332</v>
      </c>
      <c r="K155" s="275">
        <f t="shared" si="114"/>
        <v>8</v>
      </c>
      <c r="L155" s="274">
        <f t="shared" si="115"/>
        <v>8.6666666666666661</v>
      </c>
      <c r="M155" s="232" t="s">
        <v>214</v>
      </c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10"/>
    </row>
    <row r="156" spans="1:24" ht="15.75" customHeight="1" x14ac:dyDescent="0.2">
      <c r="A156" s="131" t="s">
        <v>136</v>
      </c>
      <c r="B156" s="506" t="s">
        <v>216</v>
      </c>
      <c r="C156" s="507"/>
      <c r="D156" s="508"/>
      <c r="E156" s="259">
        <f t="shared" ref="E156:F156" si="116">SUM(E157:E162)</f>
        <v>10</v>
      </c>
      <c r="F156" s="75">
        <f t="shared" si="116"/>
        <v>120</v>
      </c>
      <c r="G156" s="32"/>
      <c r="H156" s="33"/>
      <c r="I156" s="34"/>
      <c r="J156" s="34"/>
      <c r="K156" s="34"/>
      <c r="L156" s="34"/>
      <c r="M156" s="2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9"/>
    </row>
    <row r="157" spans="1:24" ht="15.75" customHeight="1" x14ac:dyDescent="0.2">
      <c r="A157" s="531"/>
      <c r="B157" s="504"/>
      <c r="C157" s="585" t="s">
        <v>217</v>
      </c>
      <c r="D157" s="490" t="s">
        <v>69</v>
      </c>
      <c r="E157" s="490">
        <v>2</v>
      </c>
      <c r="F157" s="586">
        <f>E157*$F$1</f>
        <v>24</v>
      </c>
      <c r="G157" s="324">
        <v>1</v>
      </c>
      <c r="H157" s="350">
        <f t="shared" ref="H157:H163" si="117">G157*$F$1</f>
        <v>12</v>
      </c>
      <c r="I157" s="351">
        <f t="shared" ref="I157:I163" si="118">H157*2/3</f>
        <v>8</v>
      </c>
      <c r="J157" s="352">
        <f t="shared" ref="J157:J163" si="119">(25*G157-H157)*2/3</f>
        <v>8.6666666666666661</v>
      </c>
      <c r="K157" s="353">
        <f t="shared" ref="K157:K163" si="120">H157*1/3</f>
        <v>4</v>
      </c>
      <c r="L157" s="352">
        <f t="shared" ref="L157:L163" si="121">(25*G157-H157)*1/3</f>
        <v>4.333333333333333</v>
      </c>
      <c r="M157" s="121" t="s">
        <v>70</v>
      </c>
      <c r="N157" s="252"/>
      <c r="O157" s="252"/>
      <c r="P157" s="252"/>
      <c r="Q157" s="252"/>
      <c r="R157" s="252"/>
      <c r="S157" s="252"/>
      <c r="T157" s="252"/>
      <c r="U157" s="252"/>
      <c r="V157" s="252"/>
      <c r="W157" s="252"/>
      <c r="X157" s="10"/>
    </row>
    <row r="158" spans="1:24" ht="18.75" customHeight="1" x14ac:dyDescent="0.2">
      <c r="A158" s="510"/>
      <c r="B158" s="482"/>
      <c r="C158" s="482"/>
      <c r="D158" s="489"/>
      <c r="E158" s="489"/>
      <c r="F158" s="513"/>
      <c r="G158" s="57">
        <v>1</v>
      </c>
      <c r="H158" s="235">
        <f t="shared" si="117"/>
        <v>12</v>
      </c>
      <c r="I158" s="46">
        <f t="shared" si="118"/>
        <v>8</v>
      </c>
      <c r="J158" s="47">
        <f t="shared" si="119"/>
        <v>8.6666666666666661</v>
      </c>
      <c r="K158" s="107">
        <f t="shared" si="120"/>
        <v>4</v>
      </c>
      <c r="L158" s="47">
        <f t="shared" si="121"/>
        <v>4.333333333333333</v>
      </c>
      <c r="M158" s="110" t="s">
        <v>71</v>
      </c>
      <c r="N158" s="252"/>
      <c r="O158" s="252"/>
      <c r="P158" s="252"/>
      <c r="Q158" s="252"/>
      <c r="R158" s="252"/>
      <c r="S158" s="252"/>
      <c r="T158" s="252"/>
      <c r="U158" s="252"/>
      <c r="V158" s="252"/>
      <c r="W158" s="252"/>
      <c r="X158" s="10"/>
    </row>
    <row r="159" spans="1:24" ht="18.75" customHeight="1" x14ac:dyDescent="0.2">
      <c r="A159" s="510"/>
      <c r="B159" s="482"/>
      <c r="C159" s="494" t="s">
        <v>218</v>
      </c>
      <c r="D159" s="481" t="s">
        <v>219</v>
      </c>
      <c r="E159" s="532">
        <v>4</v>
      </c>
      <c r="F159" s="536">
        <f>E159*$F$1</f>
        <v>48</v>
      </c>
      <c r="G159" s="65">
        <v>2</v>
      </c>
      <c r="H159" s="66">
        <f t="shared" si="117"/>
        <v>24</v>
      </c>
      <c r="I159" s="229">
        <f t="shared" si="118"/>
        <v>16</v>
      </c>
      <c r="J159" s="230">
        <f t="shared" si="119"/>
        <v>17.333333333333332</v>
      </c>
      <c r="K159" s="354">
        <f t="shared" si="120"/>
        <v>8</v>
      </c>
      <c r="L159" s="230">
        <f t="shared" si="121"/>
        <v>8.6666666666666661</v>
      </c>
      <c r="M159" s="146" t="s">
        <v>220</v>
      </c>
      <c r="N159" s="252"/>
      <c r="O159" s="252"/>
      <c r="P159" s="252"/>
      <c r="Q159" s="252"/>
      <c r="R159" s="252"/>
      <c r="S159" s="252"/>
      <c r="T159" s="252"/>
      <c r="U159" s="252"/>
      <c r="V159" s="252"/>
      <c r="W159" s="252"/>
      <c r="X159" s="10"/>
    </row>
    <row r="160" spans="1:24" ht="25.5" customHeight="1" x14ac:dyDescent="0.2">
      <c r="A160" s="510"/>
      <c r="B160" s="482"/>
      <c r="C160" s="489"/>
      <c r="D160" s="489"/>
      <c r="E160" s="489"/>
      <c r="F160" s="513"/>
      <c r="G160" s="57">
        <v>2</v>
      </c>
      <c r="H160" s="235">
        <f t="shared" si="117"/>
        <v>24</v>
      </c>
      <c r="I160" s="46">
        <f t="shared" si="118"/>
        <v>16</v>
      </c>
      <c r="J160" s="47">
        <f t="shared" si="119"/>
        <v>17.333333333333332</v>
      </c>
      <c r="K160" s="107">
        <f t="shared" si="120"/>
        <v>8</v>
      </c>
      <c r="L160" s="47">
        <f t="shared" si="121"/>
        <v>8.6666666666666661</v>
      </c>
      <c r="M160" s="110" t="s">
        <v>221</v>
      </c>
      <c r="N160" s="252"/>
      <c r="O160" s="252"/>
      <c r="P160" s="252"/>
      <c r="Q160" s="252"/>
      <c r="R160" s="252"/>
      <c r="S160" s="252"/>
      <c r="T160" s="252"/>
      <c r="U160" s="252"/>
      <c r="V160" s="252"/>
      <c r="W160" s="252"/>
      <c r="X160" s="10"/>
    </row>
    <row r="161" spans="1:24" ht="23.25" customHeight="1" x14ac:dyDescent="0.2">
      <c r="A161" s="510"/>
      <c r="B161" s="482"/>
      <c r="C161" s="282" t="s">
        <v>222</v>
      </c>
      <c r="D161" s="283" t="s">
        <v>223</v>
      </c>
      <c r="E161" s="12">
        <v>1</v>
      </c>
      <c r="F161" s="152">
        <f t="shared" ref="F161:F162" si="122">E161*$F$1</f>
        <v>12</v>
      </c>
      <c r="G161" s="13">
        <v>1</v>
      </c>
      <c r="H161" s="152">
        <f t="shared" si="117"/>
        <v>12</v>
      </c>
      <c r="I161" s="15">
        <f t="shared" si="118"/>
        <v>8</v>
      </c>
      <c r="J161" s="16">
        <f t="shared" si="119"/>
        <v>8.6666666666666661</v>
      </c>
      <c r="K161" s="194">
        <f t="shared" si="120"/>
        <v>4</v>
      </c>
      <c r="L161" s="16">
        <f t="shared" si="121"/>
        <v>4.333333333333333</v>
      </c>
      <c r="M161" s="12" t="s">
        <v>224</v>
      </c>
      <c r="N161" s="252"/>
      <c r="O161" s="252"/>
      <c r="P161" s="252"/>
      <c r="Q161" s="252"/>
      <c r="R161" s="252"/>
      <c r="S161" s="252"/>
      <c r="T161" s="252"/>
      <c r="U161" s="252"/>
      <c r="V161" s="252"/>
      <c r="W161" s="252"/>
      <c r="X161" s="10"/>
    </row>
    <row r="162" spans="1:24" ht="25.5" customHeight="1" x14ac:dyDescent="0.2">
      <c r="A162" s="510"/>
      <c r="B162" s="482"/>
      <c r="C162" s="494" t="s">
        <v>225</v>
      </c>
      <c r="D162" s="481" t="s">
        <v>44</v>
      </c>
      <c r="E162" s="532">
        <v>3</v>
      </c>
      <c r="F162" s="536">
        <f t="shared" si="122"/>
        <v>36</v>
      </c>
      <c r="G162" s="37">
        <v>1</v>
      </c>
      <c r="H162" s="355">
        <f t="shared" si="117"/>
        <v>12</v>
      </c>
      <c r="I162" s="39">
        <f t="shared" si="118"/>
        <v>8</v>
      </c>
      <c r="J162" s="40">
        <f t="shared" si="119"/>
        <v>8.6666666666666661</v>
      </c>
      <c r="K162" s="218">
        <f t="shared" si="120"/>
        <v>4</v>
      </c>
      <c r="L162" s="40">
        <f t="shared" si="121"/>
        <v>4.333333333333333</v>
      </c>
      <c r="M162" s="56" t="s">
        <v>66</v>
      </c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10"/>
    </row>
    <row r="163" spans="1:24" ht="27.75" customHeight="1" x14ac:dyDescent="0.2">
      <c r="A163" s="511"/>
      <c r="B163" s="489"/>
      <c r="C163" s="489"/>
      <c r="D163" s="489"/>
      <c r="E163" s="489"/>
      <c r="F163" s="513"/>
      <c r="G163" s="232">
        <v>2</v>
      </c>
      <c r="H163" s="356">
        <f t="shared" si="117"/>
        <v>24</v>
      </c>
      <c r="I163" s="357">
        <f t="shared" si="118"/>
        <v>16</v>
      </c>
      <c r="J163" s="358">
        <f t="shared" si="119"/>
        <v>17.333333333333332</v>
      </c>
      <c r="K163" s="359">
        <f t="shared" si="120"/>
        <v>8</v>
      </c>
      <c r="L163" s="358">
        <f t="shared" si="121"/>
        <v>8.6666666666666661</v>
      </c>
      <c r="M163" s="232" t="s">
        <v>226</v>
      </c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10"/>
    </row>
    <row r="164" spans="1:24" ht="29.25" customHeight="1" x14ac:dyDescent="0.2">
      <c r="A164" s="131" t="s">
        <v>136</v>
      </c>
      <c r="B164" s="587" t="s">
        <v>227</v>
      </c>
      <c r="C164" s="492"/>
      <c r="D164" s="487"/>
      <c r="E164" s="233">
        <f t="shared" ref="E164:F164" si="123">SUM(E165:E167)</f>
        <v>6</v>
      </c>
      <c r="F164" s="360">
        <f t="shared" si="123"/>
        <v>72</v>
      </c>
      <c r="G164" s="32"/>
      <c r="H164" s="33"/>
      <c r="I164" s="34"/>
      <c r="J164" s="34"/>
      <c r="K164" s="34"/>
      <c r="L164" s="3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0"/>
    </row>
    <row r="165" spans="1:24" ht="18.75" customHeight="1" x14ac:dyDescent="0.2">
      <c r="A165" s="361" t="s">
        <v>20</v>
      </c>
      <c r="B165" s="362"/>
      <c r="C165" s="282" t="s">
        <v>228</v>
      </c>
      <c r="D165" s="78" t="s">
        <v>204</v>
      </c>
      <c r="E165" s="12">
        <v>2</v>
      </c>
      <c r="F165" s="363">
        <f t="shared" ref="F165:F166" si="124">E165*$F$1</f>
        <v>24</v>
      </c>
      <c r="G165" s="13">
        <v>2</v>
      </c>
      <c r="H165" s="14">
        <f t="shared" ref="H165:H166" si="125">G165*$F$1</f>
        <v>24</v>
      </c>
      <c r="I165" s="15">
        <f t="shared" ref="I165:I166" si="126">H165*2/3</f>
        <v>16</v>
      </c>
      <c r="J165" s="16">
        <f t="shared" ref="J165:J166" si="127">(25*G165-H165)*2/3</f>
        <v>17.333333333333332</v>
      </c>
      <c r="K165" s="194">
        <f t="shared" ref="K165:K166" si="128">H165*1/3</f>
        <v>8</v>
      </c>
      <c r="L165" s="16">
        <f t="shared" ref="L165:L166" si="129">(25*G165-H165)*1/3</f>
        <v>8.6666666666666661</v>
      </c>
      <c r="M165" s="12" t="s">
        <v>205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0"/>
    </row>
    <row r="166" spans="1:24" ht="18.75" customHeight="1" x14ac:dyDescent="0.2">
      <c r="A166" s="588" t="s">
        <v>3</v>
      </c>
      <c r="B166" s="581"/>
      <c r="C166" s="494" t="s">
        <v>229</v>
      </c>
      <c r="D166" s="481" t="s">
        <v>97</v>
      </c>
      <c r="E166" s="532">
        <v>4</v>
      </c>
      <c r="F166" s="536">
        <f t="shared" si="124"/>
        <v>48</v>
      </c>
      <c r="G166" s="364">
        <v>2</v>
      </c>
      <c r="H166" s="192">
        <f t="shared" si="125"/>
        <v>24</v>
      </c>
      <c r="I166" s="229">
        <f t="shared" si="126"/>
        <v>16</v>
      </c>
      <c r="J166" s="230">
        <f t="shared" si="127"/>
        <v>17.333333333333332</v>
      </c>
      <c r="K166" s="354">
        <f t="shared" si="128"/>
        <v>8</v>
      </c>
      <c r="L166" s="230">
        <f t="shared" si="129"/>
        <v>8.6666666666666661</v>
      </c>
      <c r="M166" s="146" t="s">
        <v>98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0"/>
    </row>
    <row r="167" spans="1:24" ht="18.75" customHeight="1" x14ac:dyDescent="0.2">
      <c r="A167" s="511"/>
      <c r="B167" s="489"/>
      <c r="C167" s="489"/>
      <c r="D167" s="489"/>
      <c r="E167" s="489"/>
      <c r="F167" s="513"/>
      <c r="G167" s="57">
        <v>2</v>
      </c>
      <c r="H167" s="235">
        <v>24</v>
      </c>
      <c r="I167" s="46">
        <v>16</v>
      </c>
      <c r="J167" s="47">
        <v>17.333333333333332</v>
      </c>
      <c r="K167" s="107">
        <v>8</v>
      </c>
      <c r="L167" s="47">
        <v>8.6666666666666661</v>
      </c>
      <c r="M167" s="232" t="s">
        <v>230</v>
      </c>
      <c r="N167" s="43"/>
      <c r="O167" s="43"/>
      <c r="P167" s="2"/>
      <c r="Q167" s="2"/>
      <c r="R167" s="2"/>
      <c r="S167" s="2"/>
      <c r="T167" s="2"/>
      <c r="U167" s="2"/>
      <c r="V167" s="2"/>
      <c r="W167" s="2"/>
      <c r="X167" s="10"/>
    </row>
    <row r="168" spans="1:24" ht="35.25" customHeight="1" x14ac:dyDescent="0.2">
      <c r="A168" s="131" t="s">
        <v>3</v>
      </c>
      <c r="B168" s="587" t="s">
        <v>231</v>
      </c>
      <c r="C168" s="492"/>
      <c r="D168" s="487"/>
      <c r="E168" s="365">
        <f t="shared" ref="E168:F168" si="130">SUM(E169:E174)</f>
        <v>6</v>
      </c>
      <c r="F168" s="260">
        <f t="shared" si="130"/>
        <v>72</v>
      </c>
      <c r="G168" s="32"/>
      <c r="H168" s="33"/>
      <c r="I168" s="34"/>
      <c r="J168" s="34"/>
      <c r="K168" s="34"/>
      <c r="L168" s="3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0"/>
    </row>
    <row r="169" spans="1:24" ht="24.75" customHeight="1" x14ac:dyDescent="0.2">
      <c r="A169" s="589"/>
      <c r="B169" s="504"/>
      <c r="C169" s="494" t="s">
        <v>232</v>
      </c>
      <c r="D169" s="490" t="s">
        <v>106</v>
      </c>
      <c r="E169" s="490">
        <v>3</v>
      </c>
      <c r="F169" s="566">
        <f>E169*$F$1</f>
        <v>36</v>
      </c>
      <c r="G169" s="366">
        <v>1</v>
      </c>
      <c r="H169" s="208">
        <f t="shared" ref="H169:H174" si="131">G169*$F$1</f>
        <v>12</v>
      </c>
      <c r="I169" s="229">
        <f t="shared" ref="I169:I174" si="132">H169*2/3</f>
        <v>8</v>
      </c>
      <c r="J169" s="230">
        <f t="shared" ref="J169:J174" si="133">(25*G169-H169)*2/3</f>
        <v>8.6666666666666661</v>
      </c>
      <c r="K169" s="229">
        <f t="shared" ref="K169:K174" si="134">H169*1/3</f>
        <v>4</v>
      </c>
      <c r="L169" s="230">
        <f t="shared" ref="L169:L174" si="135">(25*G169-H169)*1/3</f>
        <v>4.333333333333333</v>
      </c>
      <c r="M169" s="367" t="s">
        <v>233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0"/>
    </row>
    <row r="170" spans="1:24" ht="24.75" customHeight="1" x14ac:dyDescent="0.2">
      <c r="A170" s="510"/>
      <c r="B170" s="482"/>
      <c r="C170" s="482"/>
      <c r="D170" s="482"/>
      <c r="E170" s="482"/>
      <c r="F170" s="492"/>
      <c r="G170" s="364">
        <v>1</v>
      </c>
      <c r="H170" s="368">
        <f t="shared" si="131"/>
        <v>12</v>
      </c>
      <c r="I170" s="369">
        <f t="shared" si="132"/>
        <v>8</v>
      </c>
      <c r="J170" s="370">
        <f t="shared" si="133"/>
        <v>8.6666666666666661</v>
      </c>
      <c r="K170" s="369">
        <f t="shared" si="134"/>
        <v>4</v>
      </c>
      <c r="L170" s="370">
        <f t="shared" si="135"/>
        <v>4.333333333333333</v>
      </c>
      <c r="M170" s="338" t="s">
        <v>105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0"/>
    </row>
    <row r="171" spans="1:24" ht="24.75" customHeight="1" x14ac:dyDescent="0.2">
      <c r="A171" s="510"/>
      <c r="B171" s="482"/>
      <c r="C171" s="489"/>
      <c r="D171" s="489"/>
      <c r="E171" s="489"/>
      <c r="F171" s="517"/>
      <c r="G171" s="44">
        <v>1</v>
      </c>
      <c r="H171" s="45">
        <f t="shared" si="131"/>
        <v>12</v>
      </c>
      <c r="I171" s="371">
        <f t="shared" si="132"/>
        <v>8</v>
      </c>
      <c r="J171" s="127">
        <f t="shared" si="133"/>
        <v>8.6666666666666661</v>
      </c>
      <c r="K171" s="371">
        <f t="shared" si="134"/>
        <v>4</v>
      </c>
      <c r="L171" s="127">
        <f t="shared" si="135"/>
        <v>4.333333333333333</v>
      </c>
      <c r="M171" s="311" t="s">
        <v>234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0"/>
    </row>
    <row r="172" spans="1:24" ht="28.5" customHeight="1" x14ac:dyDescent="0.2">
      <c r="A172" s="510"/>
      <c r="B172" s="482"/>
      <c r="C172" s="282" t="s">
        <v>235</v>
      </c>
      <c r="D172" s="283" t="s">
        <v>236</v>
      </c>
      <c r="E172" s="78">
        <v>1</v>
      </c>
      <c r="F172" s="295">
        <v>12</v>
      </c>
      <c r="G172" s="13">
        <v>1</v>
      </c>
      <c r="H172" s="208">
        <f t="shared" si="131"/>
        <v>12</v>
      </c>
      <c r="I172" s="209">
        <f t="shared" si="132"/>
        <v>8</v>
      </c>
      <c r="J172" s="69">
        <f t="shared" si="133"/>
        <v>8.6666666666666661</v>
      </c>
      <c r="K172" s="209">
        <f t="shared" si="134"/>
        <v>4</v>
      </c>
      <c r="L172" s="69">
        <f t="shared" si="135"/>
        <v>4.333333333333333</v>
      </c>
      <c r="M172" s="232" t="s">
        <v>237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0"/>
    </row>
    <row r="173" spans="1:24" ht="28.5" customHeight="1" x14ac:dyDescent="0.2">
      <c r="A173" s="510"/>
      <c r="B173" s="482"/>
      <c r="C173" s="282" t="s">
        <v>238</v>
      </c>
      <c r="D173" s="283" t="s">
        <v>6</v>
      </c>
      <c r="E173" s="78">
        <v>1</v>
      </c>
      <c r="F173" s="295">
        <v>12</v>
      </c>
      <c r="G173" s="13">
        <v>1</v>
      </c>
      <c r="H173" s="208">
        <f t="shared" si="131"/>
        <v>12</v>
      </c>
      <c r="I173" s="209">
        <f t="shared" si="132"/>
        <v>8</v>
      </c>
      <c r="J173" s="69">
        <f t="shared" si="133"/>
        <v>8.6666666666666661</v>
      </c>
      <c r="K173" s="209">
        <f t="shared" si="134"/>
        <v>4</v>
      </c>
      <c r="L173" s="69">
        <f t="shared" si="135"/>
        <v>4.333333333333333</v>
      </c>
      <c r="M173" s="12" t="s">
        <v>239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0"/>
    </row>
    <row r="174" spans="1:24" ht="28.5" customHeight="1" x14ac:dyDescent="0.2">
      <c r="A174" s="511"/>
      <c r="B174" s="489"/>
      <c r="C174" s="282" t="s">
        <v>240</v>
      </c>
      <c r="D174" s="283" t="s">
        <v>59</v>
      </c>
      <c r="E174" s="78">
        <v>1</v>
      </c>
      <c r="F174" s="372">
        <v>12</v>
      </c>
      <c r="G174" s="13">
        <v>1</v>
      </c>
      <c r="H174" s="14">
        <f t="shared" si="131"/>
        <v>12</v>
      </c>
      <c r="I174" s="15">
        <f t="shared" si="132"/>
        <v>8</v>
      </c>
      <c r="J174" s="16">
        <f t="shared" si="133"/>
        <v>8.6666666666666661</v>
      </c>
      <c r="K174" s="15">
        <f t="shared" si="134"/>
        <v>4</v>
      </c>
      <c r="L174" s="16">
        <f t="shared" si="135"/>
        <v>4.333333333333333</v>
      </c>
      <c r="M174" s="78" t="s">
        <v>241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0"/>
    </row>
    <row r="175" spans="1:24" ht="28.5" hidden="1" customHeight="1" x14ac:dyDescent="0.2">
      <c r="A175" s="81"/>
      <c r="B175" s="524" t="s">
        <v>242</v>
      </c>
      <c r="C175" s="513"/>
      <c r="D175" s="373" t="s">
        <v>6</v>
      </c>
      <c r="E175" s="81">
        <v>3</v>
      </c>
      <c r="F175" s="243">
        <v>75</v>
      </c>
      <c r="G175" s="83"/>
      <c r="H175" s="162"/>
      <c r="I175" s="163"/>
      <c r="J175" s="161"/>
      <c r="K175" s="163"/>
      <c r="L175" s="161"/>
      <c r="M175" s="13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0"/>
    </row>
    <row r="176" spans="1:24" ht="28.5" hidden="1" customHeight="1" x14ac:dyDescent="0.2">
      <c r="A176" s="142"/>
      <c r="B176" s="495" t="s">
        <v>243</v>
      </c>
      <c r="C176" s="485"/>
      <c r="D176" s="374" t="s">
        <v>40</v>
      </c>
      <c r="E176" s="142">
        <v>2</v>
      </c>
      <c r="F176" s="161">
        <v>50</v>
      </c>
      <c r="G176" s="83"/>
      <c r="H176" s="162"/>
      <c r="I176" s="163"/>
      <c r="J176" s="161"/>
      <c r="K176" s="163"/>
      <c r="L176" s="161"/>
      <c r="M176" s="13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0"/>
    </row>
    <row r="177" spans="1:24" ht="28.5" hidden="1" customHeight="1" x14ac:dyDescent="0.2">
      <c r="A177" s="142"/>
      <c r="B177" s="495" t="s">
        <v>244</v>
      </c>
      <c r="C177" s="485"/>
      <c r="D177" s="374" t="s">
        <v>40</v>
      </c>
      <c r="E177" s="142">
        <v>2</v>
      </c>
      <c r="F177" s="161">
        <v>50</v>
      </c>
      <c r="G177" s="83"/>
      <c r="H177" s="162"/>
      <c r="I177" s="163"/>
      <c r="J177" s="161"/>
      <c r="K177" s="163"/>
      <c r="L177" s="161"/>
      <c r="M177" s="13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0"/>
    </row>
    <row r="178" spans="1:24" ht="28.5" hidden="1" customHeight="1" x14ac:dyDescent="0.2">
      <c r="A178" s="142"/>
      <c r="B178" s="495" t="s">
        <v>245</v>
      </c>
      <c r="C178" s="485"/>
      <c r="D178" s="374" t="s">
        <v>40</v>
      </c>
      <c r="E178" s="142">
        <v>2</v>
      </c>
      <c r="F178" s="161">
        <v>50</v>
      </c>
      <c r="G178" s="83"/>
      <c r="H178" s="162"/>
      <c r="I178" s="163"/>
      <c r="J178" s="161"/>
      <c r="K178" s="163"/>
      <c r="L178" s="161"/>
      <c r="M178" s="13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0"/>
    </row>
    <row r="179" spans="1:24" ht="28.5" hidden="1" customHeight="1" x14ac:dyDescent="0.2">
      <c r="A179" s="142"/>
      <c r="B179" s="495" t="s">
        <v>246</v>
      </c>
      <c r="C179" s="485"/>
      <c r="D179" s="374" t="s">
        <v>40</v>
      </c>
      <c r="E179" s="142">
        <v>2</v>
      </c>
      <c r="F179" s="161">
        <v>50</v>
      </c>
      <c r="G179" s="83"/>
      <c r="H179" s="162"/>
      <c r="I179" s="163"/>
      <c r="J179" s="161"/>
      <c r="K179" s="163"/>
      <c r="L179" s="161"/>
      <c r="M179" s="13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0"/>
    </row>
    <row r="180" spans="1:24" ht="28.5" hidden="1" customHeight="1" x14ac:dyDescent="0.2">
      <c r="A180" s="142"/>
      <c r="B180" s="495" t="s">
        <v>247</v>
      </c>
      <c r="C180" s="485"/>
      <c r="D180" s="374" t="s">
        <v>40</v>
      </c>
      <c r="E180" s="142">
        <v>2</v>
      </c>
      <c r="F180" s="161">
        <v>50</v>
      </c>
      <c r="G180" s="83"/>
      <c r="H180" s="162"/>
      <c r="I180" s="163"/>
      <c r="J180" s="161"/>
      <c r="K180" s="163"/>
      <c r="L180" s="161"/>
      <c r="M180" s="13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0"/>
    </row>
    <row r="181" spans="1:24" ht="28.5" hidden="1" customHeight="1" x14ac:dyDescent="0.2">
      <c r="A181" s="142"/>
      <c r="B181" s="495" t="s">
        <v>248</v>
      </c>
      <c r="C181" s="485"/>
      <c r="D181" s="374" t="s">
        <v>40</v>
      </c>
      <c r="E181" s="142">
        <v>2</v>
      </c>
      <c r="F181" s="161">
        <v>50</v>
      </c>
      <c r="G181" s="83"/>
      <c r="H181" s="162"/>
      <c r="I181" s="163"/>
      <c r="J181" s="161"/>
      <c r="K181" s="163"/>
      <c r="L181" s="161"/>
      <c r="M181" s="13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0"/>
    </row>
    <row r="182" spans="1:24" ht="28.5" hidden="1" customHeight="1" x14ac:dyDescent="0.2">
      <c r="A182" s="142"/>
      <c r="B182" s="495" t="s">
        <v>249</v>
      </c>
      <c r="C182" s="485"/>
      <c r="D182" s="374" t="s">
        <v>40</v>
      </c>
      <c r="E182" s="142">
        <v>1</v>
      </c>
      <c r="F182" s="161">
        <v>25</v>
      </c>
      <c r="G182" s="83"/>
      <c r="H182" s="162"/>
      <c r="I182" s="163"/>
      <c r="J182" s="161"/>
      <c r="K182" s="163"/>
      <c r="L182" s="161"/>
      <c r="M182" s="13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0"/>
    </row>
    <row r="183" spans="1:24" ht="28.5" hidden="1" customHeight="1" x14ac:dyDescent="0.2">
      <c r="A183" s="142"/>
      <c r="B183" s="495" t="s">
        <v>250</v>
      </c>
      <c r="C183" s="485"/>
      <c r="D183" s="374" t="s">
        <v>40</v>
      </c>
      <c r="E183" s="142">
        <v>1</v>
      </c>
      <c r="F183" s="161">
        <v>25</v>
      </c>
      <c r="G183" s="83"/>
      <c r="H183" s="162"/>
      <c r="I183" s="163"/>
      <c r="J183" s="161"/>
      <c r="K183" s="163"/>
      <c r="L183" s="161"/>
      <c r="M183" s="13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0"/>
    </row>
    <row r="184" spans="1:24" ht="28.5" hidden="1" customHeight="1" x14ac:dyDescent="0.2">
      <c r="A184" s="142"/>
      <c r="B184" s="495" t="s">
        <v>251</v>
      </c>
      <c r="C184" s="485"/>
      <c r="D184" s="374" t="s">
        <v>40</v>
      </c>
      <c r="E184" s="142">
        <v>1</v>
      </c>
      <c r="F184" s="161">
        <v>25</v>
      </c>
      <c r="G184" s="83"/>
      <c r="H184" s="162"/>
      <c r="I184" s="163"/>
      <c r="J184" s="161"/>
      <c r="K184" s="163"/>
      <c r="L184" s="161"/>
      <c r="M184" s="13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0"/>
    </row>
    <row r="185" spans="1:24" ht="28.5" hidden="1" customHeight="1" x14ac:dyDescent="0.2">
      <c r="A185" s="142"/>
      <c r="B185" s="495" t="s">
        <v>252</v>
      </c>
      <c r="C185" s="485"/>
      <c r="D185" s="374" t="s">
        <v>40</v>
      </c>
      <c r="E185" s="142">
        <v>1</v>
      </c>
      <c r="F185" s="161">
        <v>25</v>
      </c>
      <c r="G185" s="83"/>
      <c r="H185" s="162"/>
      <c r="I185" s="163"/>
      <c r="J185" s="161"/>
      <c r="K185" s="163"/>
      <c r="L185" s="161"/>
      <c r="M185" s="13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0"/>
    </row>
    <row r="186" spans="1:24" ht="28.5" hidden="1" customHeight="1" x14ac:dyDescent="0.2">
      <c r="A186" s="142"/>
      <c r="B186" s="495" t="s">
        <v>253</v>
      </c>
      <c r="C186" s="485"/>
      <c r="D186" s="374" t="s">
        <v>40</v>
      </c>
      <c r="E186" s="142">
        <v>1</v>
      </c>
      <c r="F186" s="161">
        <v>25</v>
      </c>
      <c r="G186" s="83"/>
      <c r="H186" s="162"/>
      <c r="I186" s="163"/>
      <c r="J186" s="161"/>
      <c r="K186" s="163"/>
      <c r="L186" s="161"/>
      <c r="M186" s="13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0"/>
    </row>
    <row r="187" spans="1:24" ht="33.75" hidden="1" customHeight="1" x14ac:dyDescent="0.2">
      <c r="A187" s="142"/>
      <c r="B187" s="495" t="s">
        <v>254</v>
      </c>
      <c r="C187" s="485"/>
      <c r="D187" s="374" t="s">
        <v>40</v>
      </c>
      <c r="E187" s="142">
        <v>1</v>
      </c>
      <c r="F187" s="161">
        <v>25</v>
      </c>
      <c r="G187" s="83"/>
      <c r="H187" s="162"/>
      <c r="I187" s="163"/>
      <c r="J187" s="161"/>
      <c r="K187" s="163"/>
      <c r="L187" s="161"/>
      <c r="M187" s="13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0"/>
    </row>
    <row r="188" spans="1:24" ht="36" hidden="1" customHeight="1" x14ac:dyDescent="0.2">
      <c r="A188" s="142"/>
      <c r="B188" s="495" t="s">
        <v>255</v>
      </c>
      <c r="C188" s="485"/>
      <c r="D188" s="374" t="s">
        <v>40</v>
      </c>
      <c r="E188" s="142">
        <v>1</v>
      </c>
      <c r="F188" s="161">
        <v>25</v>
      </c>
      <c r="G188" s="83"/>
      <c r="H188" s="162"/>
      <c r="I188" s="163"/>
      <c r="J188" s="161"/>
      <c r="K188" s="163"/>
      <c r="L188" s="161"/>
      <c r="M188" s="13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0"/>
    </row>
    <row r="189" spans="1:24" ht="26.25" hidden="1" customHeight="1" x14ac:dyDescent="0.2">
      <c r="A189" s="142"/>
      <c r="B189" s="495" t="s">
        <v>256</v>
      </c>
      <c r="C189" s="485"/>
      <c r="D189" s="374" t="s">
        <v>40</v>
      </c>
      <c r="E189" s="142">
        <v>2</v>
      </c>
      <c r="F189" s="161">
        <v>50</v>
      </c>
      <c r="G189" s="83"/>
      <c r="H189" s="162"/>
      <c r="I189" s="163"/>
      <c r="J189" s="161"/>
      <c r="K189" s="163"/>
      <c r="L189" s="161"/>
      <c r="M189" s="133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10"/>
    </row>
    <row r="190" spans="1:24" ht="18.75" hidden="1" customHeight="1" x14ac:dyDescent="0.2">
      <c r="A190" s="142"/>
      <c r="B190" s="495" t="s">
        <v>257</v>
      </c>
      <c r="C190" s="485"/>
      <c r="D190" s="374" t="s">
        <v>40</v>
      </c>
      <c r="E190" s="142">
        <v>2</v>
      </c>
      <c r="F190" s="161">
        <v>50</v>
      </c>
      <c r="G190" s="83"/>
      <c r="H190" s="162"/>
      <c r="I190" s="163"/>
      <c r="J190" s="161"/>
      <c r="K190" s="163"/>
      <c r="L190" s="161"/>
      <c r="M190" s="133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10"/>
    </row>
    <row r="191" spans="1:24" ht="20.25" hidden="1" customHeight="1" x14ac:dyDescent="0.2">
      <c r="A191" s="142"/>
      <c r="B191" s="495" t="s">
        <v>258</v>
      </c>
      <c r="C191" s="485"/>
      <c r="D191" s="374" t="s">
        <v>40</v>
      </c>
      <c r="E191" s="142">
        <v>2</v>
      </c>
      <c r="F191" s="161">
        <v>50</v>
      </c>
      <c r="G191" s="83"/>
      <c r="H191" s="162"/>
      <c r="I191" s="163"/>
      <c r="J191" s="161"/>
      <c r="K191" s="163"/>
      <c r="L191" s="161"/>
      <c r="M191" s="133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10"/>
    </row>
    <row r="192" spans="1:24" ht="20.25" hidden="1" customHeight="1" x14ac:dyDescent="0.2">
      <c r="A192" s="142"/>
      <c r="B192" s="495" t="s">
        <v>259</v>
      </c>
      <c r="C192" s="485"/>
      <c r="D192" s="374" t="s">
        <v>40</v>
      </c>
      <c r="E192" s="142">
        <v>1</v>
      </c>
      <c r="F192" s="161">
        <v>25</v>
      </c>
      <c r="G192" s="83"/>
      <c r="H192" s="162"/>
      <c r="I192" s="163"/>
      <c r="J192" s="161"/>
      <c r="K192" s="163"/>
      <c r="L192" s="161"/>
      <c r="M192" s="133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10"/>
    </row>
    <row r="193" spans="1:24" ht="33.75" hidden="1" customHeight="1" x14ac:dyDescent="0.2">
      <c r="A193" s="142"/>
      <c r="B193" s="495" t="s">
        <v>260</v>
      </c>
      <c r="C193" s="485"/>
      <c r="D193" s="374" t="s">
        <v>40</v>
      </c>
      <c r="E193" s="142">
        <v>2</v>
      </c>
      <c r="F193" s="161">
        <v>50</v>
      </c>
      <c r="G193" s="83"/>
      <c r="H193" s="162"/>
      <c r="I193" s="163"/>
      <c r="J193" s="161"/>
      <c r="K193" s="163"/>
      <c r="L193" s="161"/>
      <c r="M193" s="133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10"/>
    </row>
    <row r="194" spans="1:24" ht="27" hidden="1" customHeight="1" x14ac:dyDescent="0.2">
      <c r="A194" s="142"/>
      <c r="B194" s="495" t="s">
        <v>261</v>
      </c>
      <c r="C194" s="485"/>
      <c r="D194" s="374" t="s">
        <v>40</v>
      </c>
      <c r="E194" s="142">
        <v>2</v>
      </c>
      <c r="F194" s="161">
        <v>50</v>
      </c>
      <c r="G194" s="83"/>
      <c r="H194" s="162"/>
      <c r="I194" s="163"/>
      <c r="J194" s="161"/>
      <c r="K194" s="163"/>
      <c r="L194" s="161"/>
      <c r="M194" s="133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10"/>
    </row>
    <row r="195" spans="1:24" ht="36.75" hidden="1" customHeight="1" x14ac:dyDescent="0.2">
      <c r="A195" s="142"/>
      <c r="B195" s="495" t="s">
        <v>262</v>
      </c>
      <c r="C195" s="485"/>
      <c r="D195" s="374" t="s">
        <v>40</v>
      </c>
      <c r="E195" s="142">
        <v>2</v>
      </c>
      <c r="F195" s="161">
        <v>50</v>
      </c>
      <c r="G195" s="83"/>
      <c r="H195" s="162"/>
      <c r="I195" s="163"/>
      <c r="J195" s="161"/>
      <c r="K195" s="163"/>
      <c r="L195" s="161"/>
      <c r="M195" s="133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10"/>
    </row>
    <row r="196" spans="1:24" ht="33" hidden="1" customHeight="1" x14ac:dyDescent="0.2">
      <c r="A196" s="142"/>
      <c r="B196" s="495" t="s">
        <v>263</v>
      </c>
      <c r="C196" s="485"/>
      <c r="D196" s="374" t="s">
        <v>40</v>
      </c>
      <c r="E196" s="142">
        <v>2</v>
      </c>
      <c r="F196" s="161">
        <v>50</v>
      </c>
      <c r="G196" s="83"/>
      <c r="H196" s="162"/>
      <c r="I196" s="163"/>
      <c r="J196" s="161"/>
      <c r="K196" s="163"/>
      <c r="L196" s="161"/>
      <c r="M196" s="133"/>
      <c r="N196" s="252"/>
      <c r="O196" s="252"/>
      <c r="P196" s="252"/>
      <c r="Q196" s="252"/>
      <c r="R196" s="252"/>
      <c r="S196" s="252"/>
      <c r="T196" s="252"/>
      <c r="U196" s="252"/>
      <c r="V196" s="252"/>
      <c r="W196" s="252"/>
      <c r="X196" s="10"/>
    </row>
    <row r="197" spans="1:24" ht="30.75" hidden="1" customHeight="1" x14ac:dyDescent="0.2">
      <c r="A197" s="142"/>
      <c r="B197" s="495" t="s">
        <v>264</v>
      </c>
      <c r="C197" s="485"/>
      <c r="D197" s="374" t="s">
        <v>40</v>
      </c>
      <c r="E197" s="142">
        <v>2</v>
      </c>
      <c r="F197" s="161">
        <v>50</v>
      </c>
      <c r="G197" s="83"/>
      <c r="H197" s="162"/>
      <c r="I197" s="163"/>
      <c r="J197" s="161"/>
      <c r="K197" s="163"/>
      <c r="L197" s="161"/>
      <c r="M197" s="133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10"/>
    </row>
    <row r="198" spans="1:24" ht="31.5" hidden="1" customHeight="1" x14ac:dyDescent="0.2">
      <c r="A198" s="142"/>
      <c r="B198" s="495" t="s">
        <v>265</v>
      </c>
      <c r="C198" s="485"/>
      <c r="D198" s="374" t="s">
        <v>40</v>
      </c>
      <c r="E198" s="142">
        <v>1</v>
      </c>
      <c r="F198" s="161">
        <v>25</v>
      </c>
      <c r="G198" s="83"/>
      <c r="H198" s="162"/>
      <c r="I198" s="163"/>
      <c r="J198" s="161"/>
      <c r="K198" s="163"/>
      <c r="L198" s="161"/>
      <c r="M198" s="133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10"/>
    </row>
    <row r="199" spans="1:24" ht="29.25" hidden="1" customHeight="1" x14ac:dyDescent="0.2">
      <c r="A199" s="142"/>
      <c r="B199" s="495" t="s">
        <v>266</v>
      </c>
      <c r="C199" s="485"/>
      <c r="D199" s="374" t="s">
        <v>40</v>
      </c>
      <c r="E199" s="142">
        <v>1</v>
      </c>
      <c r="F199" s="161">
        <v>25</v>
      </c>
      <c r="G199" s="83"/>
      <c r="H199" s="162"/>
      <c r="I199" s="163"/>
      <c r="J199" s="161"/>
      <c r="K199" s="163"/>
      <c r="L199" s="161"/>
      <c r="M199" s="133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10"/>
    </row>
    <row r="200" spans="1:24" ht="28.5" hidden="1" customHeight="1" x14ac:dyDescent="0.2">
      <c r="A200" s="142"/>
      <c r="B200" s="495" t="s">
        <v>267</v>
      </c>
      <c r="C200" s="485"/>
      <c r="D200" s="374" t="s">
        <v>40</v>
      </c>
      <c r="E200" s="142">
        <v>1</v>
      </c>
      <c r="F200" s="161">
        <v>25</v>
      </c>
      <c r="G200" s="83"/>
      <c r="H200" s="162"/>
      <c r="I200" s="163"/>
      <c r="J200" s="161"/>
      <c r="K200" s="163"/>
      <c r="L200" s="161"/>
      <c r="M200" s="133"/>
      <c r="N200" s="252"/>
      <c r="O200" s="252"/>
      <c r="P200" s="252"/>
      <c r="Q200" s="252"/>
      <c r="R200" s="252"/>
      <c r="S200" s="252"/>
      <c r="T200" s="252"/>
      <c r="U200" s="252"/>
      <c r="V200" s="252"/>
      <c r="W200" s="252"/>
      <c r="X200" s="10"/>
    </row>
    <row r="201" spans="1:24" ht="33.75" hidden="1" customHeight="1" x14ac:dyDescent="0.2">
      <c r="A201" s="142"/>
      <c r="B201" s="495" t="s">
        <v>268</v>
      </c>
      <c r="C201" s="485"/>
      <c r="D201" s="374" t="s">
        <v>40</v>
      </c>
      <c r="E201" s="142">
        <v>1</v>
      </c>
      <c r="F201" s="161">
        <v>25</v>
      </c>
      <c r="G201" s="83"/>
      <c r="H201" s="162"/>
      <c r="I201" s="163"/>
      <c r="J201" s="161"/>
      <c r="K201" s="163"/>
      <c r="L201" s="161"/>
      <c r="M201" s="133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10"/>
    </row>
    <row r="202" spans="1:24" ht="24" hidden="1" customHeight="1" x14ac:dyDescent="0.2">
      <c r="A202" s="318"/>
      <c r="B202" s="319"/>
      <c r="C202" s="166"/>
      <c r="D202" s="166"/>
      <c r="E202" s="320"/>
      <c r="F202" s="34"/>
      <c r="G202" s="32"/>
      <c r="H202" s="33"/>
      <c r="I202" s="34"/>
      <c r="J202" s="34"/>
      <c r="K202" s="34"/>
      <c r="L202" s="34"/>
      <c r="M202" s="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10"/>
    </row>
    <row r="203" spans="1:24" ht="13.5" customHeight="1" x14ac:dyDescent="0.2">
      <c r="A203" s="320"/>
      <c r="B203" s="319"/>
      <c r="C203" s="166"/>
      <c r="D203" s="166"/>
      <c r="E203" s="320"/>
      <c r="F203" s="34"/>
      <c r="G203" s="32"/>
      <c r="H203" s="33"/>
      <c r="I203" s="34"/>
      <c r="J203" s="34"/>
      <c r="K203" s="34"/>
      <c r="L203" s="34"/>
      <c r="M203" s="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10"/>
    </row>
    <row r="204" spans="1:24" ht="34.5" customHeight="1" x14ac:dyDescent="0.2">
      <c r="A204" s="375">
        <f>E205+E209+E211+E217+E223+E228</f>
        <v>37</v>
      </c>
      <c r="B204" s="496" t="s">
        <v>269</v>
      </c>
      <c r="C204" s="497"/>
      <c r="D204" s="22"/>
      <c r="E204" s="168"/>
      <c r="F204" s="169"/>
      <c r="G204" s="170"/>
      <c r="H204" s="171"/>
      <c r="I204" s="172"/>
      <c r="J204" s="172"/>
      <c r="K204" s="172"/>
      <c r="L204" s="172"/>
      <c r="M204" s="13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10"/>
    </row>
    <row r="205" spans="1:24" ht="22.5" customHeight="1" x14ac:dyDescent="0.2">
      <c r="A205" s="376" t="s">
        <v>3</v>
      </c>
      <c r="B205" s="498" t="s">
        <v>270</v>
      </c>
      <c r="C205" s="499"/>
      <c r="D205" s="500"/>
      <c r="E205" s="259">
        <f t="shared" ref="E205:F205" si="136">SUM(E206:E208)</f>
        <v>5</v>
      </c>
      <c r="F205" s="321">
        <f t="shared" si="136"/>
        <v>60</v>
      </c>
      <c r="G205" s="261"/>
      <c r="H205" s="262"/>
      <c r="I205" s="263"/>
      <c r="J205" s="263"/>
      <c r="K205" s="263"/>
      <c r="L205" s="263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10"/>
    </row>
    <row r="206" spans="1:24" ht="18.75" customHeight="1" x14ac:dyDescent="0.2">
      <c r="A206" s="501"/>
      <c r="B206" s="501"/>
      <c r="C206" s="502"/>
      <c r="D206" s="490" t="s">
        <v>100</v>
      </c>
      <c r="E206" s="490">
        <v>5</v>
      </c>
      <c r="F206" s="491">
        <f>E206*12</f>
        <v>60</v>
      </c>
      <c r="G206" s="264">
        <v>3</v>
      </c>
      <c r="H206" s="265">
        <f t="shared" ref="H206:H208" si="137">G206*$F$1</f>
        <v>36</v>
      </c>
      <c r="I206" s="117">
        <f t="shared" ref="I206:I208" si="138">H206*2/3</f>
        <v>24</v>
      </c>
      <c r="J206" s="266">
        <f t="shared" ref="J206:J208" si="139">(25*G206-H206)*2/3</f>
        <v>26</v>
      </c>
      <c r="K206" s="117">
        <f t="shared" ref="K206:K208" si="140">H206*1/3</f>
        <v>12</v>
      </c>
      <c r="L206" s="266">
        <f t="shared" ref="L206:L208" si="141">(25*G206-H206)*1/3</f>
        <v>13</v>
      </c>
      <c r="M206" s="220" t="s">
        <v>101</v>
      </c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10"/>
    </row>
    <row r="207" spans="1:24" ht="18.75" customHeight="1" x14ac:dyDescent="0.2">
      <c r="A207" s="482"/>
      <c r="B207" s="482"/>
      <c r="C207" s="482"/>
      <c r="D207" s="482"/>
      <c r="E207" s="482"/>
      <c r="F207" s="482"/>
      <c r="G207" s="202">
        <v>1</v>
      </c>
      <c r="H207" s="342">
        <f t="shared" si="137"/>
        <v>12</v>
      </c>
      <c r="I207" s="377">
        <f t="shared" si="138"/>
        <v>8</v>
      </c>
      <c r="J207" s="378">
        <f t="shared" si="139"/>
        <v>8.6666666666666661</v>
      </c>
      <c r="K207" s="377">
        <f t="shared" si="140"/>
        <v>4</v>
      </c>
      <c r="L207" s="378">
        <f t="shared" si="141"/>
        <v>4.333333333333333</v>
      </c>
      <c r="M207" s="379" t="s">
        <v>271</v>
      </c>
      <c r="N207" s="252"/>
      <c r="O207" s="252"/>
      <c r="P207" s="252"/>
      <c r="Q207" s="252"/>
      <c r="R207" s="252"/>
      <c r="S207" s="252"/>
      <c r="T207" s="252"/>
      <c r="U207" s="252"/>
      <c r="V207" s="252"/>
      <c r="W207" s="252"/>
      <c r="X207" s="10"/>
    </row>
    <row r="208" spans="1:24" ht="18.75" customHeight="1" x14ac:dyDescent="0.2">
      <c r="A208" s="489"/>
      <c r="B208" s="489"/>
      <c r="C208" s="489"/>
      <c r="D208" s="489"/>
      <c r="E208" s="489"/>
      <c r="F208" s="489"/>
      <c r="G208" s="187">
        <v>1</v>
      </c>
      <c r="H208" s="347">
        <f t="shared" si="137"/>
        <v>12</v>
      </c>
      <c r="I208" s="380">
        <f t="shared" si="138"/>
        <v>8</v>
      </c>
      <c r="J208" s="381">
        <f t="shared" si="139"/>
        <v>8.6666666666666661</v>
      </c>
      <c r="K208" s="380">
        <f t="shared" si="140"/>
        <v>4</v>
      </c>
      <c r="L208" s="381">
        <f t="shared" si="141"/>
        <v>4.333333333333333</v>
      </c>
      <c r="M208" s="232" t="s">
        <v>102</v>
      </c>
      <c r="N208" s="252"/>
      <c r="O208" s="252"/>
      <c r="P208" s="252"/>
      <c r="Q208" s="252"/>
      <c r="R208" s="252"/>
      <c r="S208" s="252"/>
      <c r="T208" s="252"/>
      <c r="U208" s="252"/>
      <c r="V208" s="252"/>
      <c r="W208" s="252"/>
      <c r="X208" s="10"/>
    </row>
    <row r="209" spans="1:24" ht="22.5" customHeight="1" x14ac:dyDescent="0.2">
      <c r="A209" s="382" t="s">
        <v>20</v>
      </c>
      <c r="B209" s="503" t="s">
        <v>272</v>
      </c>
      <c r="C209" s="484"/>
      <c r="D209" s="485"/>
      <c r="E209" s="145">
        <f t="shared" ref="E209:F209" si="142">SUM(E210)</f>
        <v>4</v>
      </c>
      <c r="F209" s="75">
        <f t="shared" si="142"/>
        <v>48</v>
      </c>
      <c r="G209" s="32"/>
      <c r="H209" s="33"/>
      <c r="I209" s="34"/>
      <c r="J209" s="34"/>
      <c r="K209" s="34"/>
      <c r="L209" s="3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66"/>
    </row>
    <row r="210" spans="1:24" ht="18.75" customHeight="1" x14ac:dyDescent="0.2">
      <c r="A210" s="383"/>
      <c r="B210" s="146"/>
      <c r="C210" s="384"/>
      <c r="D210" s="11" t="s">
        <v>273</v>
      </c>
      <c r="E210" s="12">
        <v>4</v>
      </c>
      <c r="F210" s="221">
        <v>48</v>
      </c>
      <c r="G210" s="13">
        <v>4</v>
      </c>
      <c r="H210" s="14">
        <f>G210*$F$1</f>
        <v>48</v>
      </c>
      <c r="I210" s="15">
        <f>H210*2/3</f>
        <v>32</v>
      </c>
      <c r="J210" s="16">
        <f>(25*G210-H210)*2/3</f>
        <v>34.666666666666664</v>
      </c>
      <c r="K210" s="15">
        <f>H210*1/3</f>
        <v>16</v>
      </c>
      <c r="L210" s="16">
        <f>(25*G210-H210)*1/3</f>
        <v>17.333333333333332</v>
      </c>
      <c r="M210" s="142" t="s">
        <v>274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66"/>
    </row>
    <row r="211" spans="1:24" ht="31.5" customHeight="1" x14ac:dyDescent="0.2">
      <c r="A211" s="286" t="s">
        <v>3</v>
      </c>
      <c r="B211" s="483" t="s">
        <v>275</v>
      </c>
      <c r="C211" s="484"/>
      <c r="D211" s="485"/>
      <c r="E211" s="385">
        <f>SUM(E212:E216)</f>
        <v>10</v>
      </c>
      <c r="F211" s="260">
        <f t="shared" ref="F211:F212" si="143">E211*12</f>
        <v>120</v>
      </c>
      <c r="G211" s="261"/>
      <c r="H211" s="262"/>
      <c r="I211" s="263"/>
      <c r="J211" s="263"/>
      <c r="K211" s="263"/>
      <c r="L211" s="263"/>
      <c r="M211" s="252"/>
      <c r="N211" s="252"/>
      <c r="O211" s="252"/>
      <c r="P211" s="252"/>
      <c r="Q211" s="252"/>
      <c r="R211" s="252"/>
      <c r="S211" s="252"/>
      <c r="T211" s="252"/>
      <c r="U211" s="252"/>
      <c r="V211" s="252"/>
      <c r="W211" s="252"/>
      <c r="X211" s="10"/>
    </row>
    <row r="212" spans="1:24" ht="27.75" customHeight="1" x14ac:dyDescent="0.2">
      <c r="A212" s="490"/>
      <c r="B212" s="504"/>
      <c r="C212" s="386" t="s">
        <v>276</v>
      </c>
      <c r="D212" s="78" t="s">
        <v>16</v>
      </c>
      <c r="E212" s="84">
        <v>4</v>
      </c>
      <c r="F212" s="387">
        <f t="shared" si="143"/>
        <v>48</v>
      </c>
      <c r="G212" s="284">
        <v>4</v>
      </c>
      <c r="H212" s="265">
        <f t="shared" ref="H212:H216" si="144">G212*$F$1</f>
        <v>48</v>
      </c>
      <c r="I212" s="339">
        <f t="shared" ref="I212:I216" si="145">H212*2/3</f>
        <v>32</v>
      </c>
      <c r="J212" s="340">
        <f t="shared" ref="J212:J216" si="146">(25*G212-H212)*2/3</f>
        <v>34.666666666666664</v>
      </c>
      <c r="K212" s="339">
        <f t="shared" ref="K212:K216" si="147">H212*1/3</f>
        <v>16</v>
      </c>
      <c r="L212" s="340">
        <f t="shared" ref="L212:L216" si="148">(25*G212-H212)*1/3</f>
        <v>17.333333333333332</v>
      </c>
      <c r="M212" s="79" t="s">
        <v>15</v>
      </c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10"/>
    </row>
    <row r="213" spans="1:24" ht="27.75" customHeight="1" x14ac:dyDescent="0.2">
      <c r="A213" s="482"/>
      <c r="B213" s="482"/>
      <c r="C213" s="388" t="s">
        <v>277</v>
      </c>
      <c r="D213" s="283" t="s">
        <v>278</v>
      </c>
      <c r="E213" s="84">
        <v>1</v>
      </c>
      <c r="F213" s="389">
        <v>12</v>
      </c>
      <c r="G213" s="284">
        <v>1</v>
      </c>
      <c r="H213" s="265">
        <f t="shared" si="144"/>
        <v>12</v>
      </c>
      <c r="I213" s="339">
        <f t="shared" si="145"/>
        <v>8</v>
      </c>
      <c r="J213" s="340">
        <f t="shared" si="146"/>
        <v>8.6666666666666661</v>
      </c>
      <c r="K213" s="339">
        <f t="shared" si="147"/>
        <v>4</v>
      </c>
      <c r="L213" s="340">
        <f t="shared" si="148"/>
        <v>4.333333333333333</v>
      </c>
      <c r="M213" s="78" t="s">
        <v>279</v>
      </c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10"/>
    </row>
    <row r="214" spans="1:24" ht="24" customHeight="1" x14ac:dyDescent="0.2">
      <c r="A214" s="482"/>
      <c r="B214" s="482"/>
      <c r="C214" s="488" t="s">
        <v>280</v>
      </c>
      <c r="D214" s="481" t="s">
        <v>281</v>
      </c>
      <c r="E214" s="490">
        <v>3</v>
      </c>
      <c r="F214" s="491">
        <v>36</v>
      </c>
      <c r="G214" s="390">
        <v>1.5</v>
      </c>
      <c r="H214" s="297">
        <f t="shared" si="144"/>
        <v>18</v>
      </c>
      <c r="I214" s="298">
        <f t="shared" si="145"/>
        <v>12</v>
      </c>
      <c r="J214" s="299">
        <f t="shared" si="146"/>
        <v>13</v>
      </c>
      <c r="K214" s="298">
        <f t="shared" si="147"/>
        <v>6</v>
      </c>
      <c r="L214" s="299">
        <f t="shared" si="148"/>
        <v>6.5</v>
      </c>
      <c r="M214" s="391" t="s">
        <v>282</v>
      </c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10"/>
    </row>
    <row r="215" spans="1:24" ht="24" customHeight="1" x14ac:dyDescent="0.2">
      <c r="A215" s="482"/>
      <c r="B215" s="482"/>
      <c r="C215" s="482"/>
      <c r="D215" s="482"/>
      <c r="E215" s="482"/>
      <c r="F215" s="482"/>
      <c r="G215" s="187">
        <v>1.5</v>
      </c>
      <c r="H215" s="342">
        <f t="shared" si="144"/>
        <v>18</v>
      </c>
      <c r="I215" s="377">
        <f t="shared" si="145"/>
        <v>12</v>
      </c>
      <c r="J215" s="378">
        <f t="shared" si="146"/>
        <v>13</v>
      </c>
      <c r="K215" s="377">
        <f t="shared" si="147"/>
        <v>6</v>
      </c>
      <c r="L215" s="378">
        <f t="shared" si="148"/>
        <v>6.5</v>
      </c>
      <c r="M215" s="379" t="s">
        <v>283</v>
      </c>
      <c r="N215" s="252"/>
      <c r="O215" s="252"/>
      <c r="P215" s="252"/>
      <c r="Q215" s="252"/>
      <c r="R215" s="252"/>
      <c r="S215" s="252"/>
      <c r="T215" s="252"/>
      <c r="U215" s="252"/>
      <c r="V215" s="252"/>
      <c r="W215" s="252"/>
      <c r="X215" s="10"/>
    </row>
    <row r="216" spans="1:24" ht="22.5" customHeight="1" x14ac:dyDescent="0.2">
      <c r="A216" s="489"/>
      <c r="B216" s="489"/>
      <c r="C216" s="388" t="s">
        <v>284</v>
      </c>
      <c r="D216" s="283" t="s">
        <v>48</v>
      </c>
      <c r="E216" s="84">
        <v>2</v>
      </c>
      <c r="F216" s="392">
        <v>24</v>
      </c>
      <c r="G216" s="284">
        <v>2</v>
      </c>
      <c r="H216" s="285">
        <f t="shared" si="144"/>
        <v>24</v>
      </c>
      <c r="I216" s="279">
        <f t="shared" si="145"/>
        <v>16</v>
      </c>
      <c r="J216" s="280">
        <f t="shared" si="146"/>
        <v>17.333333333333332</v>
      </c>
      <c r="K216" s="279">
        <f t="shared" si="147"/>
        <v>8</v>
      </c>
      <c r="L216" s="280">
        <f t="shared" si="148"/>
        <v>8.6666666666666661</v>
      </c>
      <c r="M216" s="135" t="s">
        <v>49</v>
      </c>
      <c r="N216" s="252"/>
      <c r="O216" s="252"/>
      <c r="P216" s="252"/>
      <c r="Q216" s="252"/>
      <c r="R216" s="252"/>
      <c r="S216" s="252"/>
      <c r="T216" s="252"/>
      <c r="U216" s="252"/>
      <c r="V216" s="252"/>
      <c r="W216" s="252"/>
      <c r="X216" s="10"/>
    </row>
    <row r="217" spans="1:24" ht="22.5" customHeight="1" x14ac:dyDescent="0.2">
      <c r="A217" s="258" t="s">
        <v>3</v>
      </c>
      <c r="B217" s="483" t="s">
        <v>285</v>
      </c>
      <c r="C217" s="484"/>
      <c r="D217" s="485"/>
      <c r="E217" s="259">
        <f>SUM(E218:E222)</f>
        <v>8</v>
      </c>
      <c r="F217" s="260">
        <f>E217*12</f>
        <v>96</v>
      </c>
      <c r="G217" s="88"/>
      <c r="H217" s="89"/>
      <c r="I217" s="90"/>
      <c r="J217" s="90"/>
      <c r="K217" s="90"/>
      <c r="L217" s="90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393"/>
    </row>
    <row r="218" spans="1:24" ht="18.75" customHeight="1" x14ac:dyDescent="0.2">
      <c r="A218" s="486"/>
      <c r="B218" s="492"/>
      <c r="C218" s="488" t="s">
        <v>286</v>
      </c>
      <c r="D218" s="481" t="s">
        <v>6</v>
      </c>
      <c r="E218" s="490">
        <v>4</v>
      </c>
      <c r="F218" s="491">
        <v>48</v>
      </c>
      <c r="G218" s="264">
        <v>2</v>
      </c>
      <c r="H218" s="265">
        <f t="shared" ref="H218:H222" si="149">G218*$F$1</f>
        <v>24</v>
      </c>
      <c r="I218" s="117">
        <f t="shared" ref="I218:I222" si="150">H218*2/3</f>
        <v>16</v>
      </c>
      <c r="J218" s="266">
        <f t="shared" ref="J218:J222" si="151">(25*G218-H218)*2/3</f>
        <v>17.333333333333332</v>
      </c>
      <c r="K218" s="117">
        <f t="shared" ref="K218:K222" si="152">H218*1/3</f>
        <v>8</v>
      </c>
      <c r="L218" s="266">
        <f t="shared" ref="L218:L222" si="153">(25*G218-H218)*1/3</f>
        <v>8.6666666666666661</v>
      </c>
      <c r="M218" s="394" t="s">
        <v>237</v>
      </c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393"/>
    </row>
    <row r="219" spans="1:24" ht="18.75" customHeight="1" x14ac:dyDescent="0.2">
      <c r="A219" s="487"/>
      <c r="B219" s="492"/>
      <c r="C219" s="482"/>
      <c r="D219" s="482"/>
      <c r="E219" s="482"/>
      <c r="F219" s="482"/>
      <c r="G219" s="202">
        <v>1</v>
      </c>
      <c r="H219" s="342">
        <f t="shared" si="149"/>
        <v>12</v>
      </c>
      <c r="I219" s="377">
        <f t="shared" si="150"/>
        <v>8</v>
      </c>
      <c r="J219" s="378">
        <f t="shared" si="151"/>
        <v>8.6666666666666661</v>
      </c>
      <c r="K219" s="377">
        <f t="shared" si="152"/>
        <v>4</v>
      </c>
      <c r="L219" s="378">
        <f t="shared" si="153"/>
        <v>4.333333333333333</v>
      </c>
      <c r="M219" s="196" t="s">
        <v>7</v>
      </c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393"/>
    </row>
    <row r="220" spans="1:24" ht="18.75" customHeight="1" x14ac:dyDescent="0.2">
      <c r="A220" s="487"/>
      <c r="B220" s="492"/>
      <c r="C220" s="489"/>
      <c r="D220" s="489"/>
      <c r="E220" s="489"/>
      <c r="F220" s="489"/>
      <c r="G220" s="202">
        <v>1</v>
      </c>
      <c r="H220" s="342">
        <f t="shared" si="149"/>
        <v>12</v>
      </c>
      <c r="I220" s="377">
        <f t="shared" si="150"/>
        <v>8</v>
      </c>
      <c r="J220" s="378">
        <f t="shared" si="151"/>
        <v>8.6666666666666661</v>
      </c>
      <c r="K220" s="377">
        <f t="shared" si="152"/>
        <v>4</v>
      </c>
      <c r="L220" s="378">
        <f t="shared" si="153"/>
        <v>4.333333333333333</v>
      </c>
      <c r="M220" s="196" t="s">
        <v>8</v>
      </c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393"/>
    </row>
    <row r="221" spans="1:24" ht="29.25" customHeight="1" x14ac:dyDescent="0.2">
      <c r="A221" s="487"/>
      <c r="B221" s="492"/>
      <c r="C221" s="395" t="s">
        <v>287</v>
      </c>
      <c r="D221" s="78" t="s">
        <v>32</v>
      </c>
      <c r="E221" s="78">
        <v>2</v>
      </c>
      <c r="F221" s="372">
        <v>24</v>
      </c>
      <c r="G221" s="284">
        <v>2</v>
      </c>
      <c r="H221" s="265">
        <f t="shared" si="149"/>
        <v>24</v>
      </c>
      <c r="I221" s="339">
        <f t="shared" si="150"/>
        <v>16</v>
      </c>
      <c r="J221" s="340">
        <f t="shared" si="151"/>
        <v>17.333333333333332</v>
      </c>
      <c r="K221" s="339">
        <f t="shared" si="152"/>
        <v>8</v>
      </c>
      <c r="L221" s="340">
        <f t="shared" si="153"/>
        <v>8.6666666666666661</v>
      </c>
      <c r="M221" s="78" t="s">
        <v>288</v>
      </c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393"/>
    </row>
    <row r="222" spans="1:24" ht="24.75" customHeight="1" x14ac:dyDescent="0.2">
      <c r="A222" s="487"/>
      <c r="B222" s="492"/>
      <c r="C222" s="395" t="s">
        <v>289</v>
      </c>
      <c r="D222" s="283" t="s">
        <v>290</v>
      </c>
      <c r="E222" s="78">
        <v>2</v>
      </c>
      <c r="F222" s="396">
        <v>24</v>
      </c>
      <c r="G222" s="284">
        <v>2</v>
      </c>
      <c r="H222" s="285">
        <f t="shared" si="149"/>
        <v>24</v>
      </c>
      <c r="I222" s="279">
        <f t="shared" si="150"/>
        <v>16</v>
      </c>
      <c r="J222" s="280">
        <f t="shared" si="151"/>
        <v>17.333333333333332</v>
      </c>
      <c r="K222" s="279">
        <f t="shared" si="152"/>
        <v>8</v>
      </c>
      <c r="L222" s="280">
        <f t="shared" si="153"/>
        <v>8.6666666666666661</v>
      </c>
      <c r="M222" s="78" t="s">
        <v>291</v>
      </c>
      <c r="N222" s="252"/>
      <c r="O222" s="252"/>
      <c r="P222" s="252"/>
      <c r="Q222" s="252"/>
      <c r="R222" s="252"/>
      <c r="S222" s="252"/>
      <c r="T222" s="252"/>
      <c r="U222" s="252"/>
      <c r="V222" s="252"/>
      <c r="W222" s="252"/>
      <c r="X222" s="10"/>
    </row>
    <row r="223" spans="1:24" ht="22.5" customHeight="1" x14ac:dyDescent="0.2">
      <c r="A223" s="258" t="s">
        <v>20</v>
      </c>
      <c r="B223" s="483" t="s">
        <v>292</v>
      </c>
      <c r="C223" s="484"/>
      <c r="D223" s="485"/>
      <c r="E223" s="397">
        <f>SUM(E224:E227)</f>
        <v>5</v>
      </c>
      <c r="F223" s="260">
        <f>E223*12</f>
        <v>60</v>
      </c>
      <c r="G223" s="261"/>
      <c r="H223" s="262"/>
      <c r="I223" s="263"/>
      <c r="J223" s="263"/>
      <c r="K223" s="263"/>
      <c r="L223" s="263"/>
      <c r="M223" s="252"/>
      <c r="N223" s="252"/>
      <c r="O223" s="252"/>
      <c r="P223" s="252"/>
      <c r="Q223" s="252"/>
      <c r="R223" s="252"/>
      <c r="S223" s="252"/>
      <c r="T223" s="252"/>
      <c r="U223" s="252"/>
      <c r="V223" s="252"/>
      <c r="W223" s="252"/>
      <c r="X223" s="10"/>
    </row>
    <row r="224" spans="1:24" ht="21.75" customHeight="1" x14ac:dyDescent="0.2">
      <c r="A224" s="493"/>
      <c r="B224" s="505"/>
      <c r="C224" s="494" t="s">
        <v>293</v>
      </c>
      <c r="D224" s="481" t="s">
        <v>294</v>
      </c>
      <c r="E224" s="490">
        <v>3</v>
      </c>
      <c r="F224" s="491">
        <v>36</v>
      </c>
      <c r="G224" s="264">
        <v>2</v>
      </c>
      <c r="H224" s="265">
        <f t="shared" ref="H224:H227" si="154">G224*$F$1</f>
        <v>24</v>
      </c>
      <c r="I224" s="117">
        <f t="shared" ref="I224:I227" si="155">H224*2/3</f>
        <v>16</v>
      </c>
      <c r="J224" s="266">
        <f t="shared" ref="J224:J227" si="156">(25*G224-H224)*2/3</f>
        <v>17.333333333333332</v>
      </c>
      <c r="K224" s="117">
        <f t="shared" ref="K224:K227" si="157">H224*1/3</f>
        <v>8</v>
      </c>
      <c r="L224" s="266">
        <f t="shared" ref="L224:L227" si="158">(25*G224-H224)*1/3</f>
        <v>8.6666666666666661</v>
      </c>
      <c r="M224" s="180" t="s">
        <v>295</v>
      </c>
      <c r="N224" s="252"/>
      <c r="O224" s="252"/>
      <c r="P224" s="252"/>
      <c r="Q224" s="252"/>
      <c r="R224" s="252"/>
      <c r="S224" s="252"/>
      <c r="T224" s="252"/>
      <c r="U224" s="252"/>
      <c r="V224" s="252"/>
      <c r="W224" s="252"/>
      <c r="X224" s="10"/>
    </row>
    <row r="225" spans="1:24" ht="21.75" customHeight="1" x14ac:dyDescent="0.2">
      <c r="A225" s="482"/>
      <c r="B225" s="482"/>
      <c r="C225" s="489"/>
      <c r="D225" s="489"/>
      <c r="E225" s="489"/>
      <c r="F225" s="489"/>
      <c r="G225" s="187">
        <v>1</v>
      </c>
      <c r="H225" s="347">
        <f t="shared" si="154"/>
        <v>12</v>
      </c>
      <c r="I225" s="380">
        <f t="shared" si="155"/>
        <v>8</v>
      </c>
      <c r="J225" s="381">
        <f t="shared" si="156"/>
        <v>8.6666666666666661</v>
      </c>
      <c r="K225" s="380">
        <f t="shared" si="157"/>
        <v>4</v>
      </c>
      <c r="L225" s="381">
        <f t="shared" si="158"/>
        <v>4.333333333333333</v>
      </c>
      <c r="M225" s="61" t="s">
        <v>296</v>
      </c>
      <c r="N225" s="252"/>
      <c r="O225" s="252"/>
      <c r="P225" s="252"/>
      <c r="Q225" s="252"/>
      <c r="R225" s="252"/>
      <c r="S225" s="252"/>
      <c r="T225" s="252"/>
      <c r="U225" s="252"/>
      <c r="V225" s="252"/>
      <c r="W225" s="252"/>
      <c r="X225" s="10"/>
    </row>
    <row r="226" spans="1:24" ht="28.5" customHeight="1" x14ac:dyDescent="0.2">
      <c r="A226" s="482"/>
      <c r="B226" s="482"/>
      <c r="C226" s="282" t="s">
        <v>297</v>
      </c>
      <c r="D226" s="283" t="s">
        <v>100</v>
      </c>
      <c r="E226" s="78">
        <v>1</v>
      </c>
      <c r="F226" s="396">
        <v>12</v>
      </c>
      <c r="G226" s="284">
        <v>1</v>
      </c>
      <c r="H226" s="265">
        <f t="shared" si="154"/>
        <v>12</v>
      </c>
      <c r="I226" s="339">
        <f t="shared" si="155"/>
        <v>8</v>
      </c>
      <c r="J226" s="340">
        <f t="shared" si="156"/>
        <v>8.6666666666666661</v>
      </c>
      <c r="K226" s="339">
        <f t="shared" si="157"/>
        <v>4</v>
      </c>
      <c r="L226" s="340">
        <f t="shared" si="158"/>
        <v>4.333333333333333</v>
      </c>
      <c r="M226" s="78" t="s">
        <v>298</v>
      </c>
      <c r="N226" s="252"/>
      <c r="O226" s="252"/>
      <c r="P226" s="252"/>
      <c r="Q226" s="252"/>
      <c r="R226" s="252"/>
      <c r="S226" s="252"/>
      <c r="T226" s="252"/>
      <c r="U226" s="252"/>
      <c r="V226" s="252"/>
      <c r="W226" s="252"/>
      <c r="X226" s="10"/>
    </row>
    <row r="227" spans="1:24" ht="28.5" customHeight="1" x14ac:dyDescent="0.2">
      <c r="A227" s="482"/>
      <c r="B227" s="489"/>
      <c r="C227" s="282" t="s">
        <v>299</v>
      </c>
      <c r="D227" s="283" t="s">
        <v>52</v>
      </c>
      <c r="E227" s="78">
        <v>1</v>
      </c>
      <c r="F227" s="396">
        <v>12</v>
      </c>
      <c r="G227" s="284">
        <v>1</v>
      </c>
      <c r="H227" s="285">
        <f t="shared" si="154"/>
        <v>12</v>
      </c>
      <c r="I227" s="279">
        <f t="shared" si="155"/>
        <v>8</v>
      </c>
      <c r="J227" s="280">
        <f t="shared" si="156"/>
        <v>8.6666666666666661</v>
      </c>
      <c r="K227" s="279">
        <f t="shared" si="157"/>
        <v>4</v>
      </c>
      <c r="L227" s="280">
        <f t="shared" si="158"/>
        <v>4.333333333333333</v>
      </c>
      <c r="M227" s="78" t="s">
        <v>300</v>
      </c>
      <c r="N227" s="252"/>
      <c r="O227" s="252"/>
      <c r="P227" s="252"/>
      <c r="Q227" s="252"/>
      <c r="R227" s="252"/>
      <c r="S227" s="252"/>
      <c r="T227" s="252"/>
      <c r="U227" s="252"/>
      <c r="V227" s="252"/>
      <c r="W227" s="252"/>
      <c r="X227" s="10"/>
    </row>
    <row r="228" spans="1:24" ht="22.5" customHeight="1" x14ac:dyDescent="0.2">
      <c r="A228" s="258" t="s">
        <v>20</v>
      </c>
      <c r="B228" s="506" t="s">
        <v>301</v>
      </c>
      <c r="C228" s="507"/>
      <c r="D228" s="508"/>
      <c r="E228" s="259">
        <f>SUM(E229:E231)</f>
        <v>5</v>
      </c>
      <c r="F228" s="260">
        <f t="shared" ref="F228:F231" si="159">E228*12</f>
        <v>60</v>
      </c>
      <c r="G228" s="261"/>
      <c r="H228" s="262"/>
      <c r="I228" s="263"/>
      <c r="J228" s="263"/>
      <c r="K228" s="263"/>
      <c r="L228" s="263"/>
      <c r="M228" s="252"/>
      <c r="N228" s="252"/>
      <c r="O228" s="252"/>
      <c r="P228" s="252"/>
      <c r="Q228" s="252"/>
      <c r="R228" s="252"/>
      <c r="S228" s="252"/>
      <c r="T228" s="252"/>
      <c r="U228" s="252"/>
      <c r="V228" s="252"/>
      <c r="W228" s="252"/>
      <c r="X228" s="10"/>
    </row>
    <row r="229" spans="1:24" ht="35.25" customHeight="1" x14ac:dyDescent="0.2">
      <c r="A229" s="509"/>
      <c r="B229" s="504"/>
      <c r="C229" s="282" t="s">
        <v>302</v>
      </c>
      <c r="D229" s="78" t="s">
        <v>303</v>
      </c>
      <c r="E229" s="78">
        <v>1</v>
      </c>
      <c r="F229" s="372">
        <f t="shared" si="159"/>
        <v>12</v>
      </c>
      <c r="G229" s="284">
        <v>1</v>
      </c>
      <c r="H229" s="265">
        <f t="shared" ref="H229:H231" si="160">G229*$F$1</f>
        <v>12</v>
      </c>
      <c r="I229" s="339">
        <f t="shared" ref="I229:I231" si="161">H229*2/3</f>
        <v>8</v>
      </c>
      <c r="J229" s="340">
        <f t="shared" ref="J229:J231" si="162">(25*G229-H229)*2/3</f>
        <v>8.6666666666666661</v>
      </c>
      <c r="K229" s="339">
        <f t="shared" ref="K229:K230" si="163">H229*1/3</f>
        <v>4</v>
      </c>
      <c r="L229" s="340">
        <f t="shared" ref="L229:L230" si="164">(25*G229-H229)*1/3</f>
        <v>4.333333333333333</v>
      </c>
      <c r="M229" s="78" t="s">
        <v>304</v>
      </c>
      <c r="N229" s="252"/>
      <c r="O229" s="252"/>
      <c r="P229" s="252"/>
      <c r="Q229" s="252"/>
      <c r="R229" s="252"/>
      <c r="S229" s="252"/>
      <c r="T229" s="252"/>
      <c r="U229" s="252"/>
      <c r="V229" s="252"/>
      <c r="W229" s="252"/>
      <c r="X229" s="10"/>
    </row>
    <row r="230" spans="1:24" ht="30" customHeight="1" x14ac:dyDescent="0.2">
      <c r="A230" s="510"/>
      <c r="B230" s="482"/>
      <c r="C230" s="282" t="s">
        <v>305</v>
      </c>
      <c r="D230" s="283" t="s">
        <v>74</v>
      </c>
      <c r="E230" s="78">
        <v>2</v>
      </c>
      <c r="F230" s="396">
        <f t="shared" si="159"/>
        <v>24</v>
      </c>
      <c r="G230" s="264">
        <v>2</v>
      </c>
      <c r="H230" s="265">
        <f t="shared" si="160"/>
        <v>24</v>
      </c>
      <c r="I230" s="117">
        <f t="shared" si="161"/>
        <v>16</v>
      </c>
      <c r="J230" s="266">
        <f t="shared" si="162"/>
        <v>17.333333333333332</v>
      </c>
      <c r="K230" s="117">
        <f t="shared" si="163"/>
        <v>8</v>
      </c>
      <c r="L230" s="266">
        <f t="shared" si="164"/>
        <v>8.6666666666666661</v>
      </c>
      <c r="M230" s="232" t="s">
        <v>77</v>
      </c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393"/>
    </row>
    <row r="231" spans="1:24" ht="21" customHeight="1" x14ac:dyDescent="0.2">
      <c r="A231" s="510"/>
      <c r="B231" s="482"/>
      <c r="C231" s="494" t="s">
        <v>306</v>
      </c>
      <c r="D231" s="481" t="s">
        <v>104</v>
      </c>
      <c r="E231" s="490">
        <v>2</v>
      </c>
      <c r="F231" s="512">
        <f t="shared" si="159"/>
        <v>24</v>
      </c>
      <c r="G231" s="398">
        <v>1.5</v>
      </c>
      <c r="H231" s="399">
        <f t="shared" si="160"/>
        <v>18</v>
      </c>
      <c r="I231" s="400">
        <f t="shared" si="161"/>
        <v>12</v>
      </c>
      <c r="J231" s="401">
        <f t="shared" si="162"/>
        <v>13</v>
      </c>
      <c r="K231" s="402" t="s">
        <v>307</v>
      </c>
      <c r="L231" s="403" t="s">
        <v>307</v>
      </c>
      <c r="M231" s="220" t="s">
        <v>241</v>
      </c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393"/>
    </row>
    <row r="232" spans="1:24" ht="21" customHeight="1" x14ac:dyDescent="0.2">
      <c r="A232" s="510"/>
      <c r="B232" s="482"/>
      <c r="C232" s="482"/>
      <c r="D232" s="482"/>
      <c r="E232" s="482"/>
      <c r="F232" s="487"/>
      <c r="G232" s="404" t="s">
        <v>307</v>
      </c>
      <c r="H232" s="405" t="s">
        <v>307</v>
      </c>
      <c r="I232" s="406" t="s">
        <v>307</v>
      </c>
      <c r="J232" s="407" t="s">
        <v>307</v>
      </c>
      <c r="K232" s="406">
        <v>6</v>
      </c>
      <c r="L232" s="407">
        <v>7</v>
      </c>
      <c r="M232" s="196"/>
      <c r="N232" s="43"/>
      <c r="O232" s="43"/>
      <c r="P232" s="91"/>
      <c r="Q232" s="91"/>
      <c r="R232" s="91"/>
      <c r="S232" s="91"/>
      <c r="T232" s="91"/>
      <c r="U232" s="91"/>
      <c r="V232" s="91"/>
      <c r="W232" s="91"/>
      <c r="X232" s="393"/>
    </row>
    <row r="233" spans="1:24" ht="21" customHeight="1" x14ac:dyDescent="0.2">
      <c r="A233" s="511"/>
      <c r="B233" s="489"/>
      <c r="C233" s="489"/>
      <c r="D233" s="489"/>
      <c r="E233" s="489"/>
      <c r="F233" s="513"/>
      <c r="G233" s="408">
        <v>0.5</v>
      </c>
      <c r="H233" s="347">
        <f>G233*$F$1</f>
        <v>6</v>
      </c>
      <c r="I233" s="380">
        <f>H233*2/3</f>
        <v>4</v>
      </c>
      <c r="J233" s="381">
        <f>(25*G233-H233)*2/3</f>
        <v>4.333333333333333</v>
      </c>
      <c r="K233" s="380">
        <f>H233*1/3</f>
        <v>2</v>
      </c>
      <c r="L233" s="381">
        <f>(25*G233-H233)*1/3</f>
        <v>2.1666666666666665</v>
      </c>
      <c r="M233" s="232" t="s">
        <v>308</v>
      </c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393"/>
    </row>
    <row r="234" spans="1:24" ht="53.25" hidden="1" customHeight="1" x14ac:dyDescent="0.2">
      <c r="A234" s="409"/>
      <c r="B234" s="525" t="s">
        <v>309</v>
      </c>
      <c r="C234" s="513"/>
      <c r="D234" s="410" t="s">
        <v>6</v>
      </c>
      <c r="E234" s="409">
        <v>3</v>
      </c>
      <c r="F234" s="411">
        <v>75</v>
      </c>
      <c r="G234" s="412"/>
      <c r="H234" s="413"/>
      <c r="I234" s="414"/>
      <c r="J234" s="411"/>
      <c r="K234" s="414"/>
      <c r="L234" s="411"/>
      <c r="M234" s="415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393"/>
    </row>
    <row r="235" spans="1:24" ht="41.25" hidden="1" customHeight="1" x14ac:dyDescent="0.2">
      <c r="A235" s="416"/>
      <c r="B235" s="526" t="s">
        <v>310</v>
      </c>
      <c r="C235" s="485"/>
      <c r="D235" s="417" t="s">
        <v>40</v>
      </c>
      <c r="E235" s="416">
        <v>2</v>
      </c>
      <c r="F235" s="418">
        <v>50</v>
      </c>
      <c r="G235" s="419"/>
      <c r="H235" s="420"/>
      <c r="I235" s="421"/>
      <c r="J235" s="418"/>
      <c r="K235" s="421"/>
      <c r="L235" s="418"/>
      <c r="M235" s="415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393"/>
    </row>
    <row r="236" spans="1:24" ht="42" hidden="1" customHeight="1" x14ac:dyDescent="0.2">
      <c r="A236" s="416"/>
      <c r="B236" s="526" t="s">
        <v>244</v>
      </c>
      <c r="C236" s="485"/>
      <c r="D236" s="417" t="s">
        <v>40</v>
      </c>
      <c r="E236" s="416">
        <v>2</v>
      </c>
      <c r="F236" s="418">
        <v>50</v>
      </c>
      <c r="G236" s="419"/>
      <c r="H236" s="420"/>
      <c r="I236" s="421"/>
      <c r="J236" s="418"/>
      <c r="K236" s="421"/>
      <c r="L236" s="418"/>
      <c r="M236" s="415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393"/>
    </row>
    <row r="237" spans="1:24" ht="35.25" hidden="1" customHeight="1" x14ac:dyDescent="0.2">
      <c r="A237" s="416"/>
      <c r="B237" s="526" t="s">
        <v>245</v>
      </c>
      <c r="C237" s="485"/>
      <c r="D237" s="417" t="s">
        <v>40</v>
      </c>
      <c r="E237" s="416">
        <v>2</v>
      </c>
      <c r="F237" s="418">
        <v>50</v>
      </c>
      <c r="G237" s="419"/>
      <c r="H237" s="420"/>
      <c r="I237" s="421"/>
      <c r="J237" s="418"/>
      <c r="K237" s="421"/>
      <c r="L237" s="418"/>
      <c r="M237" s="415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393"/>
    </row>
    <row r="238" spans="1:24" ht="44.25" hidden="1" customHeight="1" x14ac:dyDescent="0.2">
      <c r="A238" s="416"/>
      <c r="B238" s="526" t="s">
        <v>311</v>
      </c>
      <c r="C238" s="485"/>
      <c r="D238" s="417" t="s">
        <v>40</v>
      </c>
      <c r="E238" s="416">
        <v>2</v>
      </c>
      <c r="F238" s="418">
        <v>50</v>
      </c>
      <c r="G238" s="419"/>
      <c r="H238" s="420"/>
      <c r="I238" s="421"/>
      <c r="J238" s="418"/>
      <c r="K238" s="421"/>
      <c r="L238" s="418"/>
      <c r="M238" s="415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393"/>
    </row>
    <row r="239" spans="1:24" ht="49.5" hidden="1" customHeight="1" x14ac:dyDescent="0.2">
      <c r="A239" s="416"/>
      <c r="B239" s="526" t="s">
        <v>312</v>
      </c>
      <c r="C239" s="485"/>
      <c r="D239" s="417" t="s">
        <v>40</v>
      </c>
      <c r="E239" s="416">
        <v>2</v>
      </c>
      <c r="F239" s="418">
        <v>50</v>
      </c>
      <c r="G239" s="419"/>
      <c r="H239" s="420"/>
      <c r="I239" s="421"/>
      <c r="J239" s="418"/>
      <c r="K239" s="421"/>
      <c r="L239" s="418"/>
      <c r="M239" s="415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393"/>
    </row>
    <row r="240" spans="1:24" ht="51" hidden="1" customHeight="1" x14ac:dyDescent="0.2">
      <c r="A240" s="416"/>
      <c r="B240" s="526" t="s">
        <v>313</v>
      </c>
      <c r="C240" s="485"/>
      <c r="D240" s="417" t="s">
        <v>40</v>
      </c>
      <c r="E240" s="416">
        <v>2</v>
      </c>
      <c r="F240" s="418">
        <v>50</v>
      </c>
      <c r="G240" s="419"/>
      <c r="H240" s="420"/>
      <c r="I240" s="421"/>
      <c r="J240" s="418"/>
      <c r="K240" s="421"/>
      <c r="L240" s="418"/>
      <c r="M240" s="415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393"/>
    </row>
    <row r="241" spans="1:24" ht="28.5" hidden="1" customHeight="1" x14ac:dyDescent="0.2">
      <c r="A241" s="416"/>
      <c r="B241" s="526" t="s">
        <v>246</v>
      </c>
      <c r="C241" s="485"/>
      <c r="D241" s="417" t="s">
        <v>40</v>
      </c>
      <c r="E241" s="416">
        <v>2</v>
      </c>
      <c r="F241" s="418">
        <v>50</v>
      </c>
      <c r="G241" s="419"/>
      <c r="H241" s="420"/>
      <c r="I241" s="421"/>
      <c r="J241" s="418"/>
      <c r="K241" s="421"/>
      <c r="L241" s="418"/>
      <c r="M241" s="415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393"/>
    </row>
    <row r="242" spans="1:24" ht="28.5" hidden="1" customHeight="1" x14ac:dyDescent="0.2">
      <c r="A242" s="416"/>
      <c r="B242" s="526" t="s">
        <v>247</v>
      </c>
      <c r="C242" s="485"/>
      <c r="D242" s="417" t="s">
        <v>40</v>
      </c>
      <c r="E242" s="416">
        <v>2</v>
      </c>
      <c r="F242" s="418">
        <v>50</v>
      </c>
      <c r="G242" s="419"/>
      <c r="H242" s="420"/>
      <c r="I242" s="421"/>
      <c r="J242" s="418"/>
      <c r="K242" s="421"/>
      <c r="L242" s="418"/>
      <c r="M242" s="415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393"/>
    </row>
    <row r="243" spans="1:24" ht="28.5" hidden="1" customHeight="1" x14ac:dyDescent="0.2">
      <c r="A243" s="416"/>
      <c r="B243" s="526" t="s">
        <v>248</v>
      </c>
      <c r="C243" s="485"/>
      <c r="D243" s="417" t="s">
        <v>40</v>
      </c>
      <c r="E243" s="416">
        <v>2</v>
      </c>
      <c r="F243" s="418">
        <v>50</v>
      </c>
      <c r="G243" s="419"/>
      <c r="H243" s="420"/>
      <c r="I243" s="421"/>
      <c r="J243" s="418"/>
      <c r="K243" s="421"/>
      <c r="L243" s="418"/>
      <c r="M243" s="415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393"/>
    </row>
    <row r="244" spans="1:24" ht="28.5" hidden="1" customHeight="1" x14ac:dyDescent="0.2">
      <c r="A244" s="416"/>
      <c r="B244" s="526" t="s">
        <v>249</v>
      </c>
      <c r="C244" s="485"/>
      <c r="D244" s="417" t="s">
        <v>40</v>
      </c>
      <c r="E244" s="416">
        <v>1</v>
      </c>
      <c r="F244" s="418">
        <v>25</v>
      </c>
      <c r="G244" s="419"/>
      <c r="H244" s="420"/>
      <c r="I244" s="421"/>
      <c r="J244" s="418"/>
      <c r="K244" s="421"/>
      <c r="L244" s="418"/>
      <c r="M244" s="415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393"/>
    </row>
    <row r="245" spans="1:24" ht="28.5" hidden="1" customHeight="1" x14ac:dyDescent="0.2">
      <c r="A245" s="416"/>
      <c r="B245" s="526" t="s">
        <v>250</v>
      </c>
      <c r="C245" s="485"/>
      <c r="D245" s="417" t="s">
        <v>40</v>
      </c>
      <c r="E245" s="416">
        <v>1</v>
      </c>
      <c r="F245" s="418">
        <v>25</v>
      </c>
      <c r="G245" s="419"/>
      <c r="H245" s="420"/>
      <c r="I245" s="421"/>
      <c r="J245" s="418"/>
      <c r="K245" s="421"/>
      <c r="L245" s="418"/>
      <c r="M245" s="415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393"/>
    </row>
    <row r="246" spans="1:24" ht="36" hidden="1" customHeight="1" x14ac:dyDescent="0.2">
      <c r="A246" s="416"/>
      <c r="B246" s="526" t="s">
        <v>251</v>
      </c>
      <c r="C246" s="485"/>
      <c r="D246" s="417" t="s">
        <v>40</v>
      </c>
      <c r="E246" s="416">
        <v>1</v>
      </c>
      <c r="F246" s="418">
        <v>25</v>
      </c>
      <c r="G246" s="419"/>
      <c r="H246" s="420"/>
      <c r="I246" s="421"/>
      <c r="J246" s="418"/>
      <c r="K246" s="421"/>
      <c r="L246" s="418"/>
      <c r="M246" s="415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393"/>
    </row>
    <row r="247" spans="1:24" ht="28.5" hidden="1" customHeight="1" x14ac:dyDescent="0.2">
      <c r="A247" s="416"/>
      <c r="B247" s="526" t="s">
        <v>314</v>
      </c>
      <c r="C247" s="485"/>
      <c r="D247" s="417" t="s">
        <v>40</v>
      </c>
      <c r="E247" s="416">
        <v>2</v>
      </c>
      <c r="F247" s="418">
        <v>50</v>
      </c>
      <c r="G247" s="419"/>
      <c r="H247" s="420"/>
      <c r="I247" s="421"/>
      <c r="J247" s="418"/>
      <c r="K247" s="421"/>
      <c r="L247" s="418"/>
      <c r="M247" s="415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393"/>
    </row>
    <row r="248" spans="1:24" ht="28.5" hidden="1" customHeight="1" x14ac:dyDescent="0.2">
      <c r="A248" s="416"/>
      <c r="B248" s="526" t="s">
        <v>315</v>
      </c>
      <c r="C248" s="485"/>
      <c r="D248" s="417" t="s">
        <v>40</v>
      </c>
      <c r="E248" s="416">
        <v>2</v>
      </c>
      <c r="F248" s="418">
        <v>50</v>
      </c>
      <c r="G248" s="419"/>
      <c r="H248" s="420"/>
      <c r="I248" s="421"/>
      <c r="J248" s="418"/>
      <c r="K248" s="421"/>
      <c r="L248" s="418"/>
      <c r="M248" s="415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393"/>
    </row>
    <row r="249" spans="1:24" ht="36" hidden="1" customHeight="1" x14ac:dyDescent="0.2">
      <c r="A249" s="416"/>
      <c r="B249" s="526" t="s">
        <v>316</v>
      </c>
      <c r="C249" s="485"/>
      <c r="D249" s="417" t="s">
        <v>40</v>
      </c>
      <c r="E249" s="416">
        <v>1</v>
      </c>
      <c r="F249" s="418">
        <v>25</v>
      </c>
      <c r="G249" s="419"/>
      <c r="H249" s="420"/>
      <c r="I249" s="421"/>
      <c r="J249" s="418"/>
      <c r="K249" s="421"/>
      <c r="L249" s="418"/>
      <c r="M249" s="415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393"/>
    </row>
    <row r="250" spans="1:24" ht="33.75" hidden="1" customHeight="1" x14ac:dyDescent="0.2">
      <c r="A250" s="416"/>
      <c r="B250" s="526" t="s">
        <v>252</v>
      </c>
      <c r="C250" s="485"/>
      <c r="D250" s="417" t="s">
        <v>40</v>
      </c>
      <c r="E250" s="416">
        <v>1</v>
      </c>
      <c r="F250" s="418">
        <v>25</v>
      </c>
      <c r="G250" s="419"/>
      <c r="H250" s="420"/>
      <c r="I250" s="421"/>
      <c r="J250" s="418"/>
      <c r="K250" s="421"/>
      <c r="L250" s="418"/>
      <c r="M250" s="415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393"/>
    </row>
    <row r="251" spans="1:24" ht="32.25" hidden="1" customHeight="1" x14ac:dyDescent="0.2">
      <c r="A251" s="416"/>
      <c r="B251" s="526" t="s">
        <v>253</v>
      </c>
      <c r="C251" s="485"/>
      <c r="D251" s="417" t="s">
        <v>40</v>
      </c>
      <c r="E251" s="416">
        <v>1</v>
      </c>
      <c r="F251" s="418">
        <v>25</v>
      </c>
      <c r="G251" s="419"/>
      <c r="H251" s="420"/>
      <c r="I251" s="421"/>
      <c r="J251" s="418"/>
      <c r="K251" s="421"/>
      <c r="L251" s="418"/>
      <c r="M251" s="415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393"/>
    </row>
    <row r="252" spans="1:24" ht="45" hidden="1" customHeight="1" x14ac:dyDescent="0.2">
      <c r="A252" s="416"/>
      <c r="B252" s="526" t="s">
        <v>254</v>
      </c>
      <c r="C252" s="485"/>
      <c r="D252" s="417" t="s">
        <v>40</v>
      </c>
      <c r="E252" s="416">
        <v>1</v>
      </c>
      <c r="F252" s="418">
        <v>25</v>
      </c>
      <c r="G252" s="419"/>
      <c r="H252" s="420"/>
      <c r="I252" s="421"/>
      <c r="J252" s="418"/>
      <c r="K252" s="421"/>
      <c r="L252" s="418"/>
      <c r="M252" s="415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393"/>
    </row>
    <row r="253" spans="1:24" ht="39" hidden="1" customHeight="1" x14ac:dyDescent="0.2">
      <c r="A253" s="416"/>
      <c r="B253" s="526" t="s">
        <v>255</v>
      </c>
      <c r="C253" s="485"/>
      <c r="D253" s="417" t="s">
        <v>40</v>
      </c>
      <c r="E253" s="416">
        <v>1</v>
      </c>
      <c r="F253" s="418">
        <v>25</v>
      </c>
      <c r="G253" s="419"/>
      <c r="H253" s="420"/>
      <c r="I253" s="421"/>
      <c r="J253" s="418"/>
      <c r="K253" s="421"/>
      <c r="L253" s="418"/>
      <c r="M253" s="415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393"/>
    </row>
    <row r="254" spans="1:24" ht="34.5" hidden="1" customHeight="1" x14ac:dyDescent="0.2">
      <c r="A254" s="416"/>
      <c r="B254" s="526" t="s">
        <v>317</v>
      </c>
      <c r="C254" s="485"/>
      <c r="D254" s="417" t="s">
        <v>40</v>
      </c>
      <c r="E254" s="416">
        <v>2</v>
      </c>
      <c r="F254" s="418">
        <v>50</v>
      </c>
      <c r="G254" s="419"/>
      <c r="H254" s="420"/>
      <c r="I254" s="421"/>
      <c r="J254" s="418"/>
      <c r="K254" s="421"/>
      <c r="L254" s="418"/>
      <c r="M254" s="415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393"/>
    </row>
    <row r="255" spans="1:24" ht="31.5" hidden="1" customHeight="1" x14ac:dyDescent="0.2">
      <c r="A255" s="416"/>
      <c r="B255" s="526" t="s">
        <v>258</v>
      </c>
      <c r="C255" s="485"/>
      <c r="D255" s="417" t="s">
        <v>40</v>
      </c>
      <c r="E255" s="416">
        <v>2</v>
      </c>
      <c r="F255" s="418">
        <v>50</v>
      </c>
      <c r="G255" s="419"/>
      <c r="H255" s="420"/>
      <c r="I255" s="421"/>
      <c r="J255" s="418"/>
      <c r="K255" s="421"/>
      <c r="L255" s="418"/>
      <c r="M255" s="415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393"/>
    </row>
    <row r="256" spans="1:24" ht="39" hidden="1" customHeight="1" x14ac:dyDescent="0.2">
      <c r="A256" s="416"/>
      <c r="B256" s="526" t="s">
        <v>318</v>
      </c>
      <c r="C256" s="485"/>
      <c r="D256" s="417" t="s">
        <v>40</v>
      </c>
      <c r="E256" s="416">
        <v>1</v>
      </c>
      <c r="F256" s="418">
        <v>25</v>
      </c>
      <c r="G256" s="419"/>
      <c r="H256" s="420"/>
      <c r="I256" s="421"/>
      <c r="J256" s="418"/>
      <c r="K256" s="421"/>
      <c r="L256" s="418"/>
      <c r="M256" s="415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393"/>
    </row>
    <row r="257" spans="1:24" ht="36" hidden="1" customHeight="1" x14ac:dyDescent="0.2">
      <c r="A257" s="416"/>
      <c r="B257" s="526" t="s">
        <v>319</v>
      </c>
      <c r="C257" s="485"/>
      <c r="D257" s="417" t="s">
        <v>40</v>
      </c>
      <c r="E257" s="416">
        <v>1</v>
      </c>
      <c r="F257" s="418">
        <v>25</v>
      </c>
      <c r="G257" s="419"/>
      <c r="H257" s="420"/>
      <c r="I257" s="421"/>
      <c r="J257" s="418"/>
      <c r="K257" s="421"/>
      <c r="L257" s="418"/>
      <c r="M257" s="415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393"/>
    </row>
    <row r="258" spans="1:24" ht="35.25" hidden="1" customHeight="1" x14ac:dyDescent="0.2">
      <c r="A258" s="416"/>
      <c r="B258" s="526" t="s">
        <v>320</v>
      </c>
      <c r="C258" s="485"/>
      <c r="D258" s="417" t="s">
        <v>40</v>
      </c>
      <c r="E258" s="416">
        <v>1</v>
      </c>
      <c r="F258" s="418">
        <v>25</v>
      </c>
      <c r="G258" s="419"/>
      <c r="H258" s="420"/>
      <c r="I258" s="421"/>
      <c r="J258" s="418"/>
      <c r="K258" s="421"/>
      <c r="L258" s="418"/>
      <c r="M258" s="415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393"/>
    </row>
    <row r="259" spans="1:24" ht="31.5" hidden="1" customHeight="1" x14ac:dyDescent="0.2">
      <c r="A259" s="416"/>
      <c r="B259" s="526" t="s">
        <v>321</v>
      </c>
      <c r="C259" s="485"/>
      <c r="D259" s="417" t="s">
        <v>40</v>
      </c>
      <c r="E259" s="416">
        <v>1</v>
      </c>
      <c r="F259" s="418">
        <v>25</v>
      </c>
      <c r="G259" s="419"/>
      <c r="H259" s="420"/>
      <c r="I259" s="421"/>
      <c r="J259" s="418"/>
      <c r="K259" s="421"/>
      <c r="L259" s="418"/>
      <c r="M259" s="415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393"/>
    </row>
    <row r="260" spans="1:24" ht="28.5" hidden="1" customHeight="1" x14ac:dyDescent="0.2">
      <c r="A260" s="416"/>
      <c r="B260" s="526" t="s">
        <v>322</v>
      </c>
      <c r="C260" s="485"/>
      <c r="D260" s="417" t="s">
        <v>40</v>
      </c>
      <c r="E260" s="416">
        <v>1</v>
      </c>
      <c r="F260" s="418">
        <v>25</v>
      </c>
      <c r="G260" s="419"/>
      <c r="H260" s="420"/>
      <c r="I260" s="421"/>
      <c r="J260" s="418"/>
      <c r="K260" s="421"/>
      <c r="L260" s="418"/>
      <c r="M260" s="415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393"/>
    </row>
    <row r="261" spans="1:24" ht="24" hidden="1" customHeight="1" x14ac:dyDescent="0.2">
      <c r="A261" s="416"/>
      <c r="B261" s="526" t="s">
        <v>323</v>
      </c>
      <c r="C261" s="485"/>
      <c r="D261" s="417" t="s">
        <v>40</v>
      </c>
      <c r="E261" s="416">
        <v>2</v>
      </c>
      <c r="F261" s="418">
        <v>50</v>
      </c>
      <c r="G261" s="419"/>
      <c r="H261" s="420"/>
      <c r="I261" s="421"/>
      <c r="J261" s="418"/>
      <c r="K261" s="421"/>
      <c r="L261" s="418"/>
      <c r="M261" s="415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393"/>
    </row>
    <row r="262" spans="1:24" ht="15.75" hidden="1" customHeight="1" x14ac:dyDescent="0.2">
      <c r="A262" s="416"/>
      <c r="B262" s="526" t="s">
        <v>324</v>
      </c>
      <c r="C262" s="485"/>
      <c r="D262" s="417" t="s">
        <v>40</v>
      </c>
      <c r="E262" s="416">
        <v>1</v>
      </c>
      <c r="F262" s="418">
        <v>25</v>
      </c>
      <c r="G262" s="419"/>
      <c r="H262" s="420"/>
      <c r="I262" s="421"/>
      <c r="J262" s="418"/>
      <c r="K262" s="421"/>
      <c r="L262" s="418"/>
      <c r="M262" s="415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393"/>
    </row>
    <row r="263" spans="1:24" ht="15.75" hidden="1" customHeight="1" x14ac:dyDescent="0.2">
      <c r="A263" s="416"/>
      <c r="B263" s="526" t="s">
        <v>325</v>
      </c>
      <c r="C263" s="485"/>
      <c r="D263" s="417" t="s">
        <v>40</v>
      </c>
      <c r="E263" s="416">
        <v>2</v>
      </c>
      <c r="F263" s="418">
        <v>50</v>
      </c>
      <c r="G263" s="419"/>
      <c r="H263" s="420"/>
      <c r="I263" s="421"/>
      <c r="J263" s="418"/>
      <c r="K263" s="421"/>
      <c r="L263" s="418"/>
      <c r="M263" s="415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393"/>
    </row>
    <row r="264" spans="1:24" ht="15.75" hidden="1" customHeight="1" x14ac:dyDescent="0.2">
      <c r="A264" s="416"/>
      <c r="B264" s="526" t="s">
        <v>326</v>
      </c>
      <c r="C264" s="485"/>
      <c r="D264" s="417" t="s">
        <v>40</v>
      </c>
      <c r="E264" s="416">
        <v>1</v>
      </c>
      <c r="F264" s="418">
        <v>25</v>
      </c>
      <c r="G264" s="419"/>
      <c r="H264" s="420"/>
      <c r="I264" s="421"/>
      <c r="J264" s="418"/>
      <c r="K264" s="421"/>
      <c r="L264" s="418"/>
      <c r="M264" s="415"/>
      <c r="N264" s="422"/>
      <c r="O264" s="422"/>
      <c r="P264" s="422"/>
      <c r="Q264" s="422"/>
      <c r="R264" s="422"/>
      <c r="S264" s="422"/>
      <c r="T264" s="422"/>
      <c r="U264" s="422"/>
      <c r="V264" s="422"/>
      <c r="W264" s="422"/>
      <c r="X264" s="393"/>
    </row>
    <row r="265" spans="1:24" ht="30.75" hidden="1" customHeight="1" x14ac:dyDescent="0.2">
      <c r="A265" s="416"/>
      <c r="B265" s="526" t="s">
        <v>260</v>
      </c>
      <c r="C265" s="485"/>
      <c r="D265" s="417" t="s">
        <v>40</v>
      </c>
      <c r="E265" s="416">
        <v>2</v>
      </c>
      <c r="F265" s="418">
        <v>50</v>
      </c>
      <c r="G265" s="419"/>
      <c r="H265" s="420"/>
      <c r="I265" s="421"/>
      <c r="J265" s="418"/>
      <c r="K265" s="421"/>
      <c r="L265" s="418"/>
      <c r="M265" s="415"/>
      <c r="N265" s="422"/>
      <c r="O265" s="422"/>
      <c r="P265" s="422"/>
      <c r="Q265" s="422"/>
      <c r="R265" s="422"/>
      <c r="S265" s="422"/>
      <c r="T265" s="422"/>
      <c r="U265" s="422"/>
      <c r="V265" s="422"/>
      <c r="W265" s="422"/>
      <c r="X265" s="393"/>
    </row>
    <row r="266" spans="1:24" ht="26.25" hidden="1" customHeight="1" x14ac:dyDescent="0.2">
      <c r="A266" s="416"/>
      <c r="B266" s="526" t="s">
        <v>261</v>
      </c>
      <c r="C266" s="485"/>
      <c r="D266" s="417" t="s">
        <v>40</v>
      </c>
      <c r="E266" s="416">
        <v>2</v>
      </c>
      <c r="F266" s="418">
        <v>50</v>
      </c>
      <c r="G266" s="419"/>
      <c r="H266" s="420"/>
      <c r="I266" s="421"/>
      <c r="J266" s="418"/>
      <c r="K266" s="421"/>
      <c r="L266" s="418"/>
      <c r="M266" s="415"/>
      <c r="N266" s="422"/>
      <c r="O266" s="422"/>
      <c r="P266" s="422"/>
      <c r="Q266" s="422"/>
      <c r="R266" s="422"/>
      <c r="S266" s="422"/>
      <c r="T266" s="422"/>
      <c r="U266" s="422"/>
      <c r="V266" s="422"/>
      <c r="W266" s="422"/>
      <c r="X266" s="393"/>
    </row>
    <row r="267" spans="1:24" ht="30.75" hidden="1" customHeight="1" x14ac:dyDescent="0.2">
      <c r="A267" s="416"/>
      <c r="B267" s="526" t="s">
        <v>262</v>
      </c>
      <c r="C267" s="485"/>
      <c r="D267" s="417" t="s">
        <v>40</v>
      </c>
      <c r="E267" s="416">
        <v>2</v>
      </c>
      <c r="F267" s="418">
        <v>50</v>
      </c>
      <c r="G267" s="419"/>
      <c r="H267" s="420"/>
      <c r="I267" s="421"/>
      <c r="J267" s="418"/>
      <c r="K267" s="421"/>
      <c r="L267" s="418"/>
      <c r="M267" s="415"/>
      <c r="N267" s="422"/>
      <c r="O267" s="422"/>
      <c r="P267" s="422"/>
      <c r="Q267" s="422"/>
      <c r="R267" s="422"/>
      <c r="S267" s="422"/>
      <c r="T267" s="422"/>
      <c r="U267" s="422"/>
      <c r="V267" s="422"/>
      <c r="W267" s="422"/>
      <c r="X267" s="393"/>
    </row>
    <row r="268" spans="1:24" ht="30" hidden="1" customHeight="1" x14ac:dyDescent="0.2">
      <c r="A268" s="416"/>
      <c r="B268" s="526" t="s">
        <v>263</v>
      </c>
      <c r="C268" s="485"/>
      <c r="D268" s="417" t="s">
        <v>40</v>
      </c>
      <c r="E268" s="416">
        <v>2</v>
      </c>
      <c r="F268" s="418">
        <v>50</v>
      </c>
      <c r="G268" s="419"/>
      <c r="H268" s="420"/>
      <c r="I268" s="421"/>
      <c r="J268" s="418"/>
      <c r="K268" s="421"/>
      <c r="L268" s="418"/>
      <c r="M268" s="415"/>
      <c r="N268" s="422"/>
      <c r="O268" s="422"/>
      <c r="P268" s="422"/>
      <c r="Q268" s="422"/>
      <c r="R268" s="422"/>
      <c r="S268" s="422"/>
      <c r="T268" s="422"/>
      <c r="U268" s="422"/>
      <c r="V268" s="422"/>
      <c r="W268" s="422"/>
      <c r="X268" s="393"/>
    </row>
    <row r="269" spans="1:24" ht="27" hidden="1" customHeight="1" x14ac:dyDescent="0.2">
      <c r="A269" s="416"/>
      <c r="B269" s="526" t="s">
        <v>264</v>
      </c>
      <c r="C269" s="485"/>
      <c r="D269" s="417" t="s">
        <v>40</v>
      </c>
      <c r="E269" s="416">
        <v>2</v>
      </c>
      <c r="F269" s="418">
        <v>50</v>
      </c>
      <c r="G269" s="419"/>
      <c r="H269" s="420"/>
      <c r="I269" s="421"/>
      <c r="J269" s="418"/>
      <c r="K269" s="421"/>
      <c r="L269" s="418"/>
      <c r="M269" s="415"/>
      <c r="N269" s="422"/>
      <c r="O269" s="422"/>
      <c r="P269" s="422"/>
      <c r="Q269" s="422"/>
      <c r="R269" s="422"/>
      <c r="S269" s="422"/>
      <c r="T269" s="422"/>
      <c r="U269" s="422"/>
      <c r="V269" s="422"/>
      <c r="W269" s="422"/>
      <c r="X269" s="393"/>
    </row>
    <row r="270" spans="1:24" ht="30.75" hidden="1" customHeight="1" x14ac:dyDescent="0.2">
      <c r="A270" s="416"/>
      <c r="B270" s="526" t="s">
        <v>265</v>
      </c>
      <c r="C270" s="485"/>
      <c r="D270" s="417" t="s">
        <v>40</v>
      </c>
      <c r="E270" s="416">
        <v>1</v>
      </c>
      <c r="F270" s="418">
        <v>25</v>
      </c>
      <c r="G270" s="419"/>
      <c r="H270" s="420"/>
      <c r="I270" s="421"/>
      <c r="J270" s="418"/>
      <c r="K270" s="421"/>
      <c r="L270" s="418"/>
      <c r="M270" s="415"/>
      <c r="N270" s="422"/>
      <c r="O270" s="422"/>
      <c r="P270" s="422"/>
      <c r="Q270" s="422"/>
      <c r="R270" s="422"/>
      <c r="S270" s="422"/>
      <c r="T270" s="422"/>
      <c r="U270" s="422"/>
      <c r="V270" s="422"/>
      <c r="W270" s="422"/>
      <c r="X270" s="393"/>
    </row>
    <row r="271" spans="1:24" ht="27.75" hidden="1" customHeight="1" x14ac:dyDescent="0.2">
      <c r="A271" s="416"/>
      <c r="B271" s="526" t="s">
        <v>266</v>
      </c>
      <c r="C271" s="485"/>
      <c r="D271" s="417" t="s">
        <v>40</v>
      </c>
      <c r="E271" s="416">
        <v>1</v>
      </c>
      <c r="F271" s="418">
        <v>25</v>
      </c>
      <c r="G271" s="419"/>
      <c r="H271" s="420"/>
      <c r="I271" s="421"/>
      <c r="J271" s="418"/>
      <c r="K271" s="421"/>
      <c r="L271" s="418"/>
      <c r="M271" s="415"/>
      <c r="N271" s="422"/>
      <c r="O271" s="422"/>
      <c r="P271" s="422"/>
      <c r="Q271" s="422"/>
      <c r="R271" s="422"/>
      <c r="S271" s="422"/>
      <c r="T271" s="422"/>
      <c r="U271" s="422"/>
      <c r="V271" s="422"/>
      <c r="W271" s="422"/>
      <c r="X271" s="393"/>
    </row>
    <row r="272" spans="1:24" ht="30.75" hidden="1" customHeight="1" x14ac:dyDescent="0.2">
      <c r="A272" s="416"/>
      <c r="B272" s="526" t="s">
        <v>267</v>
      </c>
      <c r="C272" s="485"/>
      <c r="D272" s="417" t="s">
        <v>40</v>
      </c>
      <c r="E272" s="416">
        <v>1</v>
      </c>
      <c r="F272" s="418">
        <v>25</v>
      </c>
      <c r="G272" s="419"/>
      <c r="H272" s="420"/>
      <c r="I272" s="421"/>
      <c r="J272" s="418"/>
      <c r="K272" s="421"/>
      <c r="L272" s="418"/>
      <c r="M272" s="415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393"/>
    </row>
    <row r="273" spans="1:24" ht="33.75" hidden="1" customHeight="1" x14ac:dyDescent="0.2">
      <c r="A273" s="416"/>
      <c r="B273" s="526" t="s">
        <v>268</v>
      </c>
      <c r="C273" s="485"/>
      <c r="D273" s="417" t="s">
        <v>40</v>
      </c>
      <c r="E273" s="416">
        <v>1</v>
      </c>
      <c r="F273" s="418">
        <v>25</v>
      </c>
      <c r="G273" s="419"/>
      <c r="H273" s="420"/>
      <c r="I273" s="421"/>
      <c r="J273" s="418"/>
      <c r="K273" s="421"/>
      <c r="L273" s="418"/>
      <c r="M273" s="415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393"/>
    </row>
    <row r="274" spans="1:24" ht="33" hidden="1" customHeight="1" x14ac:dyDescent="0.2">
      <c r="A274" s="423"/>
      <c r="B274" s="424"/>
      <c r="C274" s="393"/>
      <c r="D274" s="393"/>
      <c r="E274" s="425"/>
      <c r="F274" s="90"/>
      <c r="G274" s="88"/>
      <c r="H274" s="89"/>
      <c r="I274" s="90"/>
      <c r="J274" s="90"/>
      <c r="K274" s="90"/>
      <c r="L274" s="90"/>
      <c r="M274" s="91"/>
      <c r="N274" s="422"/>
      <c r="O274" s="422"/>
      <c r="P274" s="422"/>
      <c r="Q274" s="422"/>
      <c r="R274" s="422"/>
      <c r="S274" s="422"/>
      <c r="T274" s="422"/>
      <c r="U274" s="422"/>
      <c r="V274" s="422"/>
      <c r="W274" s="422"/>
      <c r="X274" s="393"/>
    </row>
    <row r="275" spans="1:24" ht="33" customHeight="1" x14ac:dyDescent="0.2">
      <c r="A275" s="425"/>
      <c r="B275" s="424"/>
      <c r="C275" s="393"/>
      <c r="D275" s="393"/>
      <c r="E275" s="425"/>
      <c r="F275" s="90"/>
      <c r="G275" s="88"/>
      <c r="H275" s="89"/>
      <c r="I275" s="90"/>
      <c r="J275" s="90"/>
      <c r="K275" s="90"/>
      <c r="L275" s="90"/>
      <c r="M275" s="91"/>
      <c r="N275" s="422"/>
      <c r="O275" s="422"/>
      <c r="P275" s="422"/>
      <c r="Q275" s="422"/>
      <c r="R275" s="422"/>
      <c r="S275" s="422"/>
      <c r="T275" s="422"/>
      <c r="U275" s="422"/>
      <c r="V275" s="422"/>
      <c r="W275" s="422"/>
      <c r="X275" s="393"/>
    </row>
    <row r="276" spans="1:24" ht="21.75" customHeight="1" x14ac:dyDescent="0.2">
      <c r="A276" s="426">
        <f>E277+E282+E288+E291</f>
        <v>34</v>
      </c>
      <c r="B276" s="496" t="s">
        <v>327</v>
      </c>
      <c r="C276" s="497"/>
      <c r="D276" s="22"/>
      <c r="E276" s="168"/>
      <c r="F276" s="169"/>
      <c r="G276" s="170"/>
      <c r="H276" s="171"/>
      <c r="I276" s="172"/>
      <c r="J276" s="172"/>
      <c r="K276" s="172"/>
      <c r="L276" s="172"/>
      <c r="M276" s="132"/>
      <c r="N276" s="427"/>
      <c r="O276" s="427"/>
      <c r="P276" s="427"/>
      <c r="Q276" s="427"/>
      <c r="R276" s="427"/>
      <c r="S276" s="427"/>
      <c r="T276" s="427"/>
      <c r="U276" s="427"/>
      <c r="V276" s="427"/>
      <c r="W276" s="427"/>
      <c r="X276" s="10"/>
    </row>
    <row r="277" spans="1:24" ht="18" customHeight="1" x14ac:dyDescent="0.2">
      <c r="A277" s="258" t="s">
        <v>3</v>
      </c>
      <c r="B277" s="527" t="s">
        <v>328</v>
      </c>
      <c r="C277" s="528"/>
      <c r="D277" s="529"/>
      <c r="E277" s="385">
        <f>SUM(E278:E281)</f>
        <v>6</v>
      </c>
      <c r="F277" s="321">
        <f>F278</f>
        <v>72</v>
      </c>
      <c r="G277" s="261"/>
      <c r="H277" s="262"/>
      <c r="I277" s="263"/>
      <c r="J277" s="263"/>
      <c r="K277" s="263"/>
      <c r="L277" s="263"/>
      <c r="M277" s="252"/>
      <c r="N277" s="428"/>
      <c r="O277" s="427"/>
      <c r="P277" s="427"/>
      <c r="Q277" s="427"/>
      <c r="R277" s="427"/>
      <c r="S277" s="427"/>
      <c r="T277" s="427"/>
      <c r="U277" s="427"/>
      <c r="V277" s="427"/>
      <c r="W277" s="427"/>
      <c r="X277" s="10"/>
    </row>
    <row r="278" spans="1:24" ht="18.75" customHeight="1" x14ac:dyDescent="0.2">
      <c r="A278" s="518"/>
      <c r="B278" s="518"/>
      <c r="C278" s="488"/>
      <c r="D278" s="490" t="s">
        <v>6</v>
      </c>
      <c r="E278" s="519">
        <v>6</v>
      </c>
      <c r="F278" s="491">
        <f>E278*12</f>
        <v>72</v>
      </c>
      <c r="G278" s="429">
        <v>1.5</v>
      </c>
      <c r="H278" s="38">
        <f t="shared" ref="H278:H279" si="165">G278*$F$1</f>
        <v>18</v>
      </c>
      <c r="I278" s="39">
        <f t="shared" ref="I278:I279" si="166">H278*2/3</f>
        <v>12</v>
      </c>
      <c r="J278" s="40">
        <f t="shared" ref="J278:J279" si="167">(25*G278-H278)*2/3</f>
        <v>13</v>
      </c>
      <c r="K278" s="39">
        <f t="shared" ref="K278:K279" si="168">H278*1/3</f>
        <v>6</v>
      </c>
      <c r="L278" s="40">
        <f t="shared" ref="L278:L279" si="169">(25*G278-H278)*1/3</f>
        <v>6.5</v>
      </c>
      <c r="M278" s="42" t="s">
        <v>7</v>
      </c>
      <c r="N278" s="427"/>
      <c r="O278" s="427"/>
      <c r="P278" s="427"/>
      <c r="Q278" s="427"/>
      <c r="R278" s="427"/>
      <c r="S278" s="427"/>
      <c r="T278" s="427"/>
      <c r="U278" s="427"/>
      <c r="V278" s="427"/>
      <c r="W278" s="427"/>
      <c r="X278" s="10"/>
    </row>
    <row r="279" spans="1:24" ht="18.75" customHeight="1" x14ac:dyDescent="0.2">
      <c r="A279" s="482"/>
      <c r="B279" s="482"/>
      <c r="C279" s="482"/>
      <c r="D279" s="482"/>
      <c r="E279" s="487"/>
      <c r="F279" s="482"/>
      <c r="G279" s="430">
        <v>1.5</v>
      </c>
      <c r="H279" s="431">
        <f t="shared" si="165"/>
        <v>18</v>
      </c>
      <c r="I279" s="432">
        <f t="shared" si="166"/>
        <v>12</v>
      </c>
      <c r="J279" s="433">
        <f t="shared" si="167"/>
        <v>13</v>
      </c>
      <c r="K279" s="432">
        <f t="shared" si="168"/>
        <v>6</v>
      </c>
      <c r="L279" s="433">
        <f t="shared" si="169"/>
        <v>6.5</v>
      </c>
      <c r="M279" s="434" t="s">
        <v>8</v>
      </c>
      <c r="N279" s="427"/>
      <c r="O279" s="427"/>
      <c r="P279" s="427"/>
      <c r="Q279" s="427"/>
      <c r="R279" s="427"/>
      <c r="S279" s="427"/>
      <c r="T279" s="427"/>
      <c r="U279" s="427"/>
      <c r="V279" s="427"/>
      <c r="W279" s="427"/>
      <c r="X279" s="10"/>
    </row>
    <row r="280" spans="1:24" ht="18.75" customHeight="1" x14ac:dyDescent="0.2">
      <c r="A280" s="482"/>
      <c r="B280" s="482"/>
      <c r="C280" s="482"/>
      <c r="D280" s="482"/>
      <c r="E280" s="487"/>
      <c r="F280" s="482"/>
      <c r="G280" s="435">
        <v>3</v>
      </c>
      <c r="H280" s="436">
        <v>36</v>
      </c>
      <c r="I280" s="437">
        <v>24</v>
      </c>
      <c r="J280" s="438">
        <v>26</v>
      </c>
      <c r="K280" s="439">
        <v>4</v>
      </c>
      <c r="L280" s="440">
        <v>5</v>
      </c>
      <c r="M280" s="441" t="s">
        <v>95</v>
      </c>
      <c r="N280" s="427"/>
      <c r="O280" s="427"/>
      <c r="P280" s="427"/>
      <c r="Q280" s="427"/>
      <c r="R280" s="427"/>
      <c r="S280" s="427"/>
      <c r="T280" s="427"/>
      <c r="U280" s="427"/>
      <c r="V280" s="427"/>
      <c r="W280" s="427"/>
      <c r="X280" s="10"/>
    </row>
    <row r="281" spans="1:24" ht="18.75" customHeight="1" x14ac:dyDescent="0.2">
      <c r="A281" s="489"/>
      <c r="B281" s="489"/>
      <c r="C281" s="489"/>
      <c r="D281" s="489"/>
      <c r="E281" s="513"/>
      <c r="F281" s="482"/>
      <c r="G281" s="442" t="s">
        <v>307</v>
      </c>
      <c r="H281" s="443" t="s">
        <v>307</v>
      </c>
      <c r="I281" s="444" t="s">
        <v>307</v>
      </c>
      <c r="J281" s="445" t="s">
        <v>307</v>
      </c>
      <c r="K281" s="444">
        <v>8</v>
      </c>
      <c r="L281" s="445">
        <v>8</v>
      </c>
      <c r="M281" s="618" t="s">
        <v>329</v>
      </c>
      <c r="N281" s="427"/>
      <c r="O281" s="427"/>
      <c r="P281" s="427"/>
      <c r="Q281" s="427"/>
      <c r="R281" s="427"/>
      <c r="S281" s="427"/>
      <c r="T281" s="427"/>
      <c r="U281" s="427"/>
      <c r="V281" s="427"/>
      <c r="W281" s="427"/>
      <c r="X281" s="10"/>
    </row>
    <row r="282" spans="1:24" ht="35.25" customHeight="1" x14ac:dyDescent="0.2">
      <c r="A282" s="258" t="s">
        <v>3</v>
      </c>
      <c r="B282" s="520" t="s">
        <v>330</v>
      </c>
      <c r="C282" s="521"/>
      <c r="D282" s="522"/>
      <c r="E282" s="446">
        <v>9</v>
      </c>
      <c r="F282" s="447">
        <f>F283+F285+F286+F287</f>
        <v>108</v>
      </c>
      <c r="G282" s="261"/>
      <c r="H282" s="262"/>
      <c r="I282" s="263"/>
      <c r="J282" s="263"/>
      <c r="K282" s="263"/>
      <c r="L282" s="263"/>
      <c r="M282" s="427"/>
      <c r="N282" s="427"/>
      <c r="O282" s="427"/>
      <c r="P282" s="427"/>
      <c r="Q282" s="427"/>
      <c r="R282" s="427"/>
      <c r="S282" s="427"/>
      <c r="T282" s="427"/>
      <c r="U282" s="427"/>
      <c r="V282" s="427"/>
      <c r="W282" s="427"/>
      <c r="X282" s="10"/>
    </row>
    <row r="283" spans="1:24" ht="19.5" customHeight="1" x14ac:dyDescent="0.2">
      <c r="A283" s="523"/>
      <c r="B283" s="505"/>
      <c r="C283" s="488" t="s">
        <v>331</v>
      </c>
      <c r="D283" s="514" t="s">
        <v>10</v>
      </c>
      <c r="E283" s="515">
        <v>3</v>
      </c>
      <c r="F283" s="516">
        <f>E283*12</f>
        <v>36</v>
      </c>
      <c r="G283" s="449">
        <v>2</v>
      </c>
      <c r="H283" s="208">
        <f t="shared" ref="H283:H287" si="170">G283*$F$1</f>
        <v>24</v>
      </c>
      <c r="I283" s="229">
        <f t="shared" ref="I283:I287" si="171">H283*2/3</f>
        <v>16</v>
      </c>
      <c r="J283" s="230">
        <f t="shared" ref="J283:J287" si="172">(25*G283-H283)*2/3</f>
        <v>17.333333333333332</v>
      </c>
      <c r="K283" s="229">
        <f t="shared" ref="K283:K287" si="173">H283*1/3</f>
        <v>8</v>
      </c>
      <c r="L283" s="230">
        <f t="shared" ref="L283:L287" si="174">(25*G283-H283)*1/3</f>
        <v>8.6666666666666661</v>
      </c>
      <c r="M283" s="450" t="s">
        <v>11</v>
      </c>
      <c r="N283" s="427"/>
      <c r="O283" s="427"/>
      <c r="P283" s="427"/>
      <c r="Q283" s="427"/>
      <c r="R283" s="427"/>
      <c r="S283" s="427"/>
      <c r="T283" s="427"/>
      <c r="U283" s="427"/>
      <c r="V283" s="427"/>
      <c r="W283" s="427"/>
      <c r="X283" s="10"/>
    </row>
    <row r="284" spans="1:24" ht="19.5" customHeight="1" x14ac:dyDescent="0.2">
      <c r="A284" s="492"/>
      <c r="B284" s="482"/>
      <c r="C284" s="489"/>
      <c r="D284" s="489"/>
      <c r="E284" s="489"/>
      <c r="F284" s="517"/>
      <c r="G284" s="404">
        <v>1</v>
      </c>
      <c r="H284" s="45">
        <f t="shared" si="170"/>
        <v>12</v>
      </c>
      <c r="I284" s="371">
        <f t="shared" si="171"/>
        <v>8</v>
      </c>
      <c r="J284" s="127">
        <f t="shared" si="172"/>
        <v>8.6666666666666661</v>
      </c>
      <c r="K284" s="371">
        <f t="shared" si="173"/>
        <v>4</v>
      </c>
      <c r="L284" s="127">
        <f t="shared" si="174"/>
        <v>4.333333333333333</v>
      </c>
      <c r="M284" s="451" t="s">
        <v>12</v>
      </c>
      <c r="N284" s="2"/>
      <c r="O284" s="2"/>
      <c r="P284" s="427"/>
      <c r="Q284" s="427"/>
      <c r="R284" s="427"/>
      <c r="S284" s="427"/>
      <c r="T284" s="427"/>
      <c r="U284" s="427"/>
      <c r="V284" s="427"/>
      <c r="W284" s="427"/>
      <c r="X284" s="10"/>
    </row>
    <row r="285" spans="1:24" ht="27" customHeight="1" x14ac:dyDescent="0.2">
      <c r="A285" s="492"/>
      <c r="B285" s="482"/>
      <c r="C285" s="452" t="s">
        <v>332</v>
      </c>
      <c r="D285" s="78" t="s">
        <v>273</v>
      </c>
      <c r="E285" s="78">
        <v>1</v>
      </c>
      <c r="F285" s="372">
        <f t="shared" ref="F285:F287" si="175">E285*12</f>
        <v>12</v>
      </c>
      <c r="G285" s="284">
        <v>1</v>
      </c>
      <c r="H285" s="14">
        <f t="shared" si="170"/>
        <v>12</v>
      </c>
      <c r="I285" s="15">
        <f t="shared" si="171"/>
        <v>8</v>
      </c>
      <c r="J285" s="16">
        <f t="shared" si="172"/>
        <v>8.6666666666666661</v>
      </c>
      <c r="K285" s="15">
        <f t="shared" si="173"/>
        <v>4</v>
      </c>
      <c r="L285" s="16">
        <f t="shared" si="174"/>
        <v>4.333333333333333</v>
      </c>
      <c r="M285" s="78" t="s">
        <v>274</v>
      </c>
      <c r="N285" s="2"/>
      <c r="O285" s="2"/>
      <c r="P285" s="427"/>
      <c r="Q285" s="427"/>
      <c r="R285" s="427"/>
      <c r="S285" s="427"/>
      <c r="T285" s="427"/>
      <c r="U285" s="427"/>
      <c r="V285" s="427"/>
      <c r="W285" s="427"/>
      <c r="X285" s="10"/>
    </row>
    <row r="286" spans="1:24" ht="27" customHeight="1" x14ac:dyDescent="0.2">
      <c r="A286" s="492"/>
      <c r="B286" s="482"/>
      <c r="C286" s="452" t="s">
        <v>333</v>
      </c>
      <c r="D286" s="78" t="s">
        <v>18</v>
      </c>
      <c r="E286" s="78">
        <v>2</v>
      </c>
      <c r="F286" s="372">
        <f t="shared" si="175"/>
        <v>24</v>
      </c>
      <c r="G286" s="264">
        <v>2</v>
      </c>
      <c r="H286" s="453">
        <f t="shared" si="170"/>
        <v>24</v>
      </c>
      <c r="I286" s="454">
        <f t="shared" si="171"/>
        <v>16</v>
      </c>
      <c r="J286" s="455">
        <f t="shared" si="172"/>
        <v>17.333333333333332</v>
      </c>
      <c r="K286" s="454">
        <f t="shared" si="173"/>
        <v>8</v>
      </c>
      <c r="L286" s="455">
        <f t="shared" si="174"/>
        <v>8.6666666666666661</v>
      </c>
      <c r="M286" s="74" t="s">
        <v>19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0"/>
    </row>
    <row r="287" spans="1:24" ht="27" customHeight="1" x14ac:dyDescent="0.2">
      <c r="A287" s="492"/>
      <c r="B287" s="489"/>
      <c r="C287" s="452" t="s">
        <v>334</v>
      </c>
      <c r="D287" s="78" t="s">
        <v>335</v>
      </c>
      <c r="E287" s="78">
        <v>3</v>
      </c>
      <c r="F287" s="372">
        <f t="shared" si="175"/>
        <v>36</v>
      </c>
      <c r="G287" s="284">
        <v>3</v>
      </c>
      <c r="H287" s="453">
        <f t="shared" si="170"/>
        <v>36</v>
      </c>
      <c r="I287" s="454">
        <f t="shared" si="171"/>
        <v>24</v>
      </c>
      <c r="J287" s="455">
        <f t="shared" si="172"/>
        <v>26</v>
      </c>
      <c r="K287" s="454">
        <f t="shared" si="173"/>
        <v>12</v>
      </c>
      <c r="L287" s="455">
        <f t="shared" si="174"/>
        <v>13</v>
      </c>
      <c r="M287" s="78" t="s">
        <v>336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0"/>
    </row>
    <row r="288" spans="1:24" ht="18.75" customHeight="1" x14ac:dyDescent="0.2">
      <c r="A288" s="258" t="s">
        <v>3</v>
      </c>
      <c r="B288" s="506" t="s">
        <v>337</v>
      </c>
      <c r="C288" s="507"/>
      <c r="D288" s="508"/>
      <c r="E288" s="259">
        <f>SUM(E289:E290)</f>
        <v>9</v>
      </c>
      <c r="F288" s="260">
        <f>F289+F290</f>
        <v>108</v>
      </c>
      <c r="G288" s="261"/>
      <c r="H288" s="262"/>
      <c r="I288" s="263"/>
      <c r="J288" s="263"/>
      <c r="K288" s="263"/>
      <c r="L288" s="263"/>
      <c r="M288" s="252"/>
      <c r="N288" s="427"/>
      <c r="O288" s="427"/>
      <c r="P288" s="427"/>
      <c r="Q288" s="427"/>
      <c r="R288" s="427"/>
      <c r="S288" s="427"/>
      <c r="T288" s="427"/>
      <c r="U288" s="427"/>
      <c r="V288" s="427"/>
      <c r="W288" s="427"/>
      <c r="X288" s="10"/>
    </row>
    <row r="289" spans="1:24" ht="27" customHeight="1" x14ac:dyDescent="0.2">
      <c r="A289" s="509"/>
      <c r="B289" s="504"/>
      <c r="C289" s="452" t="s">
        <v>338</v>
      </c>
      <c r="D289" s="78" t="s">
        <v>108</v>
      </c>
      <c r="E289" s="456">
        <v>6</v>
      </c>
      <c r="F289" s="457">
        <f t="shared" ref="F289:F290" si="176">E289*12</f>
        <v>72</v>
      </c>
      <c r="G289" s="284">
        <v>4</v>
      </c>
      <c r="H289" s="14">
        <f t="shared" ref="H289:H290" si="177">G289*$F$1</f>
        <v>48</v>
      </c>
      <c r="I289" s="15">
        <f t="shared" ref="I289:I290" si="178">H289*2/3</f>
        <v>32</v>
      </c>
      <c r="J289" s="16">
        <f t="shared" ref="J289:J290" si="179">(25*G289-H289)*2/3</f>
        <v>34.666666666666664</v>
      </c>
      <c r="K289" s="15">
        <f t="shared" ref="K289:K290" si="180">H289*1/3</f>
        <v>16</v>
      </c>
      <c r="L289" s="16">
        <f t="shared" ref="L289:L290" si="181">(25*G289-H289)*1/3</f>
        <v>17.333333333333332</v>
      </c>
      <c r="M289" s="135" t="s">
        <v>109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0"/>
    </row>
    <row r="290" spans="1:24" ht="27" customHeight="1" x14ac:dyDescent="0.2">
      <c r="A290" s="511"/>
      <c r="B290" s="489"/>
      <c r="C290" s="452" t="s">
        <v>339</v>
      </c>
      <c r="D290" s="78" t="s">
        <v>340</v>
      </c>
      <c r="E290" s="78">
        <v>3</v>
      </c>
      <c r="F290" s="295">
        <f t="shared" si="176"/>
        <v>36</v>
      </c>
      <c r="G290" s="284">
        <v>3</v>
      </c>
      <c r="H290" s="453">
        <f t="shared" si="177"/>
        <v>36</v>
      </c>
      <c r="I290" s="454">
        <f t="shared" si="178"/>
        <v>24</v>
      </c>
      <c r="J290" s="455">
        <f t="shared" si="179"/>
        <v>26</v>
      </c>
      <c r="K290" s="454">
        <f t="shared" si="180"/>
        <v>12</v>
      </c>
      <c r="L290" s="455">
        <f t="shared" si="181"/>
        <v>13</v>
      </c>
      <c r="M290" s="78" t="s">
        <v>341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0"/>
    </row>
    <row r="291" spans="1:24" ht="50.25" customHeight="1" x14ac:dyDescent="0.2">
      <c r="A291" s="258" t="s">
        <v>3</v>
      </c>
      <c r="B291" s="520" t="s">
        <v>342</v>
      </c>
      <c r="C291" s="521"/>
      <c r="D291" s="522"/>
      <c r="E291" s="259">
        <f>SUM(E292:E299)</f>
        <v>10</v>
      </c>
      <c r="F291" s="260">
        <f>F292+F293+F295+F297+F298+F299</f>
        <v>120</v>
      </c>
      <c r="G291" s="261"/>
      <c r="H291" s="262"/>
      <c r="I291" s="263"/>
      <c r="J291" s="263"/>
      <c r="K291" s="263"/>
      <c r="L291" s="263"/>
      <c r="M291" s="42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0"/>
    </row>
    <row r="292" spans="1:24" ht="33" customHeight="1" x14ac:dyDescent="0.2">
      <c r="A292" s="501"/>
      <c r="B292" s="504"/>
      <c r="C292" s="458" t="s">
        <v>343</v>
      </c>
      <c r="D292" s="78" t="s">
        <v>204</v>
      </c>
      <c r="E292" s="78">
        <v>1</v>
      </c>
      <c r="F292" s="457">
        <f t="shared" ref="F292:F293" si="182">E292*12</f>
        <v>12</v>
      </c>
      <c r="G292" s="284">
        <v>1</v>
      </c>
      <c r="H292" s="14">
        <f t="shared" ref="H292:H299" si="183">G292*$F$1</f>
        <v>12</v>
      </c>
      <c r="I292" s="15">
        <f t="shared" ref="I292:I299" si="184">H292*2/3</f>
        <v>8</v>
      </c>
      <c r="J292" s="16">
        <f t="shared" ref="J292:J299" si="185">(25*G292-H292)*2/3</f>
        <v>8.6666666666666661</v>
      </c>
      <c r="K292" s="15">
        <f t="shared" ref="K292:K299" si="186">H292*1/3</f>
        <v>4</v>
      </c>
      <c r="L292" s="16">
        <f t="shared" ref="L292:L299" si="187">(25*G292-H292)*1/3</f>
        <v>4.333333333333333</v>
      </c>
      <c r="M292" s="78" t="s">
        <v>344</v>
      </c>
      <c r="N292" s="43"/>
      <c r="O292" s="43"/>
      <c r="P292" s="2"/>
      <c r="Q292" s="2"/>
      <c r="R292" s="2"/>
      <c r="S292" s="2"/>
      <c r="T292" s="2"/>
      <c r="U292" s="2"/>
      <c r="V292" s="2"/>
      <c r="W292" s="2"/>
      <c r="X292" s="10"/>
    </row>
    <row r="293" spans="1:24" ht="18.75" customHeight="1" x14ac:dyDescent="0.2">
      <c r="A293" s="482"/>
      <c r="B293" s="482"/>
      <c r="C293" s="488" t="s">
        <v>345</v>
      </c>
      <c r="D293" s="490" t="s">
        <v>6</v>
      </c>
      <c r="E293" s="490">
        <v>3</v>
      </c>
      <c r="F293" s="512">
        <f t="shared" si="182"/>
        <v>36</v>
      </c>
      <c r="G293" s="459">
        <v>1</v>
      </c>
      <c r="H293" s="223">
        <f t="shared" si="183"/>
        <v>12</v>
      </c>
      <c r="I293" s="460">
        <f t="shared" si="184"/>
        <v>8</v>
      </c>
      <c r="J293" s="461">
        <f t="shared" si="185"/>
        <v>8.6666666666666661</v>
      </c>
      <c r="K293" s="460">
        <f t="shared" si="186"/>
        <v>4</v>
      </c>
      <c r="L293" s="461">
        <f t="shared" si="187"/>
        <v>4.333333333333333</v>
      </c>
      <c r="M293" s="42" t="s">
        <v>95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0"/>
    </row>
    <row r="294" spans="1:24" ht="18.75" customHeight="1" x14ac:dyDescent="0.2">
      <c r="A294" s="482"/>
      <c r="B294" s="482"/>
      <c r="C294" s="489"/>
      <c r="D294" s="489"/>
      <c r="E294" s="489"/>
      <c r="F294" s="513"/>
      <c r="G294" s="462">
        <v>2</v>
      </c>
      <c r="H294" s="453">
        <f t="shared" si="183"/>
        <v>24</v>
      </c>
      <c r="I294" s="454">
        <f t="shared" si="184"/>
        <v>16</v>
      </c>
      <c r="J294" s="455">
        <f t="shared" si="185"/>
        <v>17.333333333333332</v>
      </c>
      <c r="K294" s="454">
        <f t="shared" si="186"/>
        <v>8</v>
      </c>
      <c r="L294" s="455">
        <f t="shared" si="187"/>
        <v>8.6666666666666661</v>
      </c>
      <c r="M294" s="463" t="s">
        <v>346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0"/>
    </row>
    <row r="295" spans="1:24" ht="18.75" customHeight="1" x14ac:dyDescent="0.2">
      <c r="A295" s="482"/>
      <c r="B295" s="482"/>
      <c r="C295" s="488" t="s">
        <v>347</v>
      </c>
      <c r="D295" s="490" t="s">
        <v>119</v>
      </c>
      <c r="E295" s="490">
        <v>1</v>
      </c>
      <c r="F295" s="491">
        <f>E295*12</f>
        <v>12</v>
      </c>
      <c r="G295" s="264">
        <v>0.5</v>
      </c>
      <c r="H295" s="465">
        <f t="shared" si="183"/>
        <v>6</v>
      </c>
      <c r="I295" s="466">
        <f t="shared" si="184"/>
        <v>4</v>
      </c>
      <c r="J295" s="467">
        <f t="shared" si="185"/>
        <v>4.333333333333333</v>
      </c>
      <c r="K295" s="466">
        <f t="shared" si="186"/>
        <v>2</v>
      </c>
      <c r="L295" s="467">
        <f t="shared" si="187"/>
        <v>2.1666666666666665</v>
      </c>
      <c r="M295" s="180" t="s">
        <v>120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0"/>
    </row>
    <row r="296" spans="1:24" ht="18.75" customHeight="1" x14ac:dyDescent="0.2">
      <c r="A296" s="482"/>
      <c r="B296" s="482"/>
      <c r="C296" s="489"/>
      <c r="D296" s="489"/>
      <c r="E296" s="489"/>
      <c r="F296" s="489"/>
      <c r="G296" s="187">
        <v>0.5</v>
      </c>
      <c r="H296" s="453">
        <f t="shared" si="183"/>
        <v>6</v>
      </c>
      <c r="I296" s="454">
        <f t="shared" si="184"/>
        <v>4</v>
      </c>
      <c r="J296" s="455">
        <f t="shared" si="185"/>
        <v>4.333333333333333</v>
      </c>
      <c r="K296" s="454">
        <f t="shared" si="186"/>
        <v>2</v>
      </c>
      <c r="L296" s="455">
        <f t="shared" si="187"/>
        <v>2.1666666666666665</v>
      </c>
      <c r="M296" s="232" t="s">
        <v>121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0"/>
    </row>
    <row r="297" spans="1:24" ht="31.5" customHeight="1" x14ac:dyDescent="0.2">
      <c r="A297" s="482"/>
      <c r="B297" s="482"/>
      <c r="C297" s="448" t="s">
        <v>348</v>
      </c>
      <c r="D297" s="180" t="s">
        <v>108</v>
      </c>
      <c r="E297" s="78">
        <v>1</v>
      </c>
      <c r="F297" s="396">
        <f t="shared" ref="F297:F299" si="188">E297*12</f>
        <v>12</v>
      </c>
      <c r="G297" s="284">
        <v>1</v>
      </c>
      <c r="H297" s="453">
        <f t="shared" si="183"/>
        <v>12</v>
      </c>
      <c r="I297" s="454">
        <f t="shared" si="184"/>
        <v>8</v>
      </c>
      <c r="J297" s="455">
        <f t="shared" si="185"/>
        <v>8.6666666666666661</v>
      </c>
      <c r="K297" s="454">
        <f t="shared" si="186"/>
        <v>4</v>
      </c>
      <c r="L297" s="455">
        <f t="shared" si="187"/>
        <v>4.333333333333333</v>
      </c>
      <c r="M297" s="78" t="s">
        <v>349</v>
      </c>
      <c r="N297" s="43"/>
      <c r="O297" s="43"/>
      <c r="P297" s="2"/>
      <c r="Q297" s="2"/>
      <c r="R297" s="2"/>
      <c r="S297" s="2"/>
      <c r="T297" s="2"/>
      <c r="U297" s="2"/>
      <c r="V297" s="2"/>
      <c r="W297" s="2"/>
      <c r="X297" s="10"/>
    </row>
    <row r="298" spans="1:24" ht="28.5" customHeight="1" x14ac:dyDescent="0.2">
      <c r="A298" s="482"/>
      <c r="B298" s="482"/>
      <c r="C298" s="448" t="s">
        <v>350</v>
      </c>
      <c r="D298" s="180" t="s">
        <v>148</v>
      </c>
      <c r="E298" s="78">
        <v>1</v>
      </c>
      <c r="F298" s="396">
        <f t="shared" si="188"/>
        <v>12</v>
      </c>
      <c r="G298" s="284">
        <v>1</v>
      </c>
      <c r="H298" s="453">
        <f t="shared" si="183"/>
        <v>12</v>
      </c>
      <c r="I298" s="454">
        <f t="shared" si="184"/>
        <v>8</v>
      </c>
      <c r="J298" s="455">
        <f t="shared" si="185"/>
        <v>8.6666666666666661</v>
      </c>
      <c r="K298" s="454">
        <f t="shared" si="186"/>
        <v>4</v>
      </c>
      <c r="L298" s="455">
        <f t="shared" si="187"/>
        <v>4.333333333333333</v>
      </c>
      <c r="M298" s="456" t="s">
        <v>351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0"/>
    </row>
    <row r="299" spans="1:24" ht="36.75" customHeight="1" x14ac:dyDescent="0.2">
      <c r="A299" s="489"/>
      <c r="B299" s="489"/>
      <c r="C299" s="452" t="s">
        <v>352</v>
      </c>
      <c r="D299" s="78" t="s">
        <v>353</v>
      </c>
      <c r="E299" s="456">
        <v>3</v>
      </c>
      <c r="F299" s="396">
        <f t="shared" si="188"/>
        <v>36</v>
      </c>
      <c r="G299" s="468">
        <v>3</v>
      </c>
      <c r="H299" s="453">
        <f t="shared" si="183"/>
        <v>36</v>
      </c>
      <c r="I299" s="454">
        <f t="shared" si="184"/>
        <v>24</v>
      </c>
      <c r="J299" s="455">
        <f t="shared" si="185"/>
        <v>26</v>
      </c>
      <c r="K299" s="454">
        <f t="shared" si="186"/>
        <v>12</v>
      </c>
      <c r="L299" s="455">
        <f t="shared" si="187"/>
        <v>13</v>
      </c>
      <c r="M299" s="61" t="s">
        <v>354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0"/>
    </row>
    <row r="300" spans="1:24" ht="52.5" hidden="1" customHeight="1" x14ac:dyDescent="0.2">
      <c r="A300" s="81"/>
      <c r="B300" s="524" t="s">
        <v>355</v>
      </c>
      <c r="C300" s="513"/>
      <c r="D300" s="373" t="s">
        <v>74</v>
      </c>
      <c r="E300" s="81">
        <v>1</v>
      </c>
      <c r="F300" s="243">
        <f t="shared" ref="F300:F330" si="189">25*E300</f>
        <v>25</v>
      </c>
      <c r="G300" s="244"/>
      <c r="H300" s="245"/>
      <c r="I300" s="469"/>
      <c r="J300" s="243"/>
      <c r="K300" s="469"/>
      <c r="L300" s="243"/>
      <c r="M300" s="10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0"/>
    </row>
    <row r="301" spans="1:24" ht="47.25" hidden="1" customHeight="1" x14ac:dyDescent="0.2">
      <c r="A301" s="142"/>
      <c r="B301" s="495" t="s">
        <v>356</v>
      </c>
      <c r="C301" s="485"/>
      <c r="D301" s="374" t="s">
        <v>100</v>
      </c>
      <c r="E301" s="142">
        <v>1</v>
      </c>
      <c r="F301" s="243">
        <f t="shared" si="189"/>
        <v>25</v>
      </c>
      <c r="G301" s="83"/>
      <c r="H301" s="162"/>
      <c r="I301" s="163"/>
      <c r="J301" s="161"/>
      <c r="K301" s="163"/>
      <c r="L301" s="161"/>
      <c r="M301" s="13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0"/>
    </row>
    <row r="302" spans="1:24" ht="53.25" hidden="1" customHeight="1" x14ac:dyDescent="0.2">
      <c r="A302" s="142"/>
      <c r="B302" s="495" t="s">
        <v>357</v>
      </c>
      <c r="C302" s="485"/>
      <c r="D302" s="374" t="s">
        <v>358</v>
      </c>
      <c r="E302" s="142">
        <v>18</v>
      </c>
      <c r="F302" s="243">
        <f t="shared" si="189"/>
        <v>450</v>
      </c>
      <c r="G302" s="83"/>
      <c r="H302" s="162"/>
      <c r="I302" s="163"/>
      <c r="J302" s="161"/>
      <c r="K302" s="163"/>
      <c r="L302" s="161"/>
      <c r="M302" s="133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0"/>
    </row>
    <row r="303" spans="1:24" ht="51.75" hidden="1" customHeight="1" x14ac:dyDescent="0.2">
      <c r="A303" s="142"/>
      <c r="B303" s="495" t="s">
        <v>244</v>
      </c>
      <c r="C303" s="485"/>
      <c r="D303" s="374" t="s">
        <v>40</v>
      </c>
      <c r="E303" s="142">
        <v>2</v>
      </c>
      <c r="F303" s="243">
        <f t="shared" si="189"/>
        <v>50</v>
      </c>
      <c r="G303" s="83"/>
      <c r="H303" s="162"/>
      <c r="I303" s="163"/>
      <c r="J303" s="161"/>
      <c r="K303" s="163"/>
      <c r="L303" s="161"/>
      <c r="M303" s="13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0"/>
    </row>
    <row r="304" spans="1:24" ht="42" hidden="1" customHeight="1" x14ac:dyDescent="0.2">
      <c r="A304" s="142"/>
      <c r="B304" s="495" t="s">
        <v>245</v>
      </c>
      <c r="C304" s="485"/>
      <c r="D304" s="374" t="s">
        <v>40</v>
      </c>
      <c r="E304" s="142">
        <v>2</v>
      </c>
      <c r="F304" s="243">
        <f t="shared" si="189"/>
        <v>50</v>
      </c>
      <c r="G304" s="83"/>
      <c r="H304" s="162"/>
      <c r="I304" s="163"/>
      <c r="J304" s="161"/>
      <c r="K304" s="163"/>
      <c r="L304" s="161"/>
      <c r="M304" s="13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0"/>
    </row>
    <row r="305" spans="1:24" ht="47.25" hidden="1" customHeight="1" x14ac:dyDescent="0.2">
      <c r="A305" s="142"/>
      <c r="B305" s="495" t="s">
        <v>313</v>
      </c>
      <c r="C305" s="485"/>
      <c r="D305" s="374" t="s">
        <v>40</v>
      </c>
      <c r="E305" s="142">
        <v>2</v>
      </c>
      <c r="F305" s="243">
        <f t="shared" si="189"/>
        <v>50</v>
      </c>
      <c r="G305" s="83"/>
      <c r="H305" s="162"/>
      <c r="I305" s="163"/>
      <c r="J305" s="161"/>
      <c r="K305" s="163"/>
      <c r="L305" s="161"/>
      <c r="M305" s="13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0"/>
    </row>
    <row r="306" spans="1:24" ht="44.25" hidden="1" customHeight="1" x14ac:dyDescent="0.2">
      <c r="A306" s="142"/>
      <c r="B306" s="495" t="s">
        <v>246</v>
      </c>
      <c r="C306" s="485"/>
      <c r="D306" s="374" t="s">
        <v>40</v>
      </c>
      <c r="E306" s="142">
        <v>2</v>
      </c>
      <c r="F306" s="243">
        <f t="shared" si="189"/>
        <v>50</v>
      </c>
      <c r="G306" s="83"/>
      <c r="H306" s="162"/>
      <c r="I306" s="163"/>
      <c r="J306" s="161"/>
      <c r="K306" s="163"/>
      <c r="L306" s="161"/>
      <c r="M306" s="133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0"/>
    </row>
    <row r="307" spans="1:24" ht="102" hidden="1" customHeight="1" x14ac:dyDescent="0.2">
      <c r="A307" s="142"/>
      <c r="B307" s="495" t="s">
        <v>247</v>
      </c>
      <c r="C307" s="485"/>
      <c r="D307" s="374" t="s">
        <v>40</v>
      </c>
      <c r="E307" s="142">
        <v>2</v>
      </c>
      <c r="F307" s="243">
        <f t="shared" si="189"/>
        <v>50</v>
      </c>
      <c r="G307" s="83"/>
      <c r="H307" s="162"/>
      <c r="I307" s="163"/>
      <c r="J307" s="161"/>
      <c r="K307" s="163"/>
      <c r="L307" s="161"/>
      <c r="M307" s="133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0"/>
    </row>
    <row r="308" spans="1:24" ht="51" hidden="1" customHeight="1" x14ac:dyDescent="0.2">
      <c r="A308" s="142"/>
      <c r="B308" s="495" t="s">
        <v>248</v>
      </c>
      <c r="C308" s="485"/>
      <c r="D308" s="374" t="s">
        <v>40</v>
      </c>
      <c r="E308" s="142">
        <v>2</v>
      </c>
      <c r="F308" s="243">
        <f t="shared" si="189"/>
        <v>50</v>
      </c>
      <c r="G308" s="83"/>
      <c r="H308" s="162"/>
      <c r="I308" s="163"/>
      <c r="J308" s="161"/>
      <c r="K308" s="163"/>
      <c r="L308" s="161"/>
      <c r="M308" s="133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0"/>
    </row>
    <row r="309" spans="1:24" ht="51" hidden="1" customHeight="1" x14ac:dyDescent="0.2">
      <c r="A309" s="142"/>
      <c r="B309" s="495" t="s">
        <v>249</v>
      </c>
      <c r="C309" s="485"/>
      <c r="D309" s="374" t="s">
        <v>40</v>
      </c>
      <c r="E309" s="142">
        <v>1</v>
      </c>
      <c r="F309" s="243">
        <f t="shared" si="189"/>
        <v>25</v>
      </c>
      <c r="G309" s="83"/>
      <c r="H309" s="162"/>
      <c r="I309" s="163"/>
      <c r="J309" s="161"/>
      <c r="K309" s="163"/>
      <c r="L309" s="161"/>
      <c r="M309" s="133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0"/>
    </row>
    <row r="310" spans="1:24" ht="63" hidden="1" customHeight="1" x14ac:dyDescent="0.2">
      <c r="A310" s="142"/>
      <c r="B310" s="495" t="s">
        <v>250</v>
      </c>
      <c r="C310" s="485"/>
      <c r="D310" s="374" t="s">
        <v>40</v>
      </c>
      <c r="E310" s="142">
        <v>1</v>
      </c>
      <c r="F310" s="243">
        <f t="shared" si="189"/>
        <v>25</v>
      </c>
      <c r="G310" s="83"/>
      <c r="H310" s="162"/>
      <c r="I310" s="163"/>
      <c r="J310" s="161"/>
      <c r="K310" s="163"/>
      <c r="L310" s="161"/>
      <c r="M310" s="133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0"/>
    </row>
    <row r="311" spans="1:24" ht="28.5" hidden="1" customHeight="1" x14ac:dyDescent="0.2">
      <c r="A311" s="142"/>
      <c r="B311" s="495" t="s">
        <v>359</v>
      </c>
      <c r="C311" s="485"/>
      <c r="D311" s="374" t="s">
        <v>40</v>
      </c>
      <c r="E311" s="142">
        <v>1</v>
      </c>
      <c r="F311" s="243">
        <f t="shared" si="189"/>
        <v>25</v>
      </c>
      <c r="G311" s="83"/>
      <c r="H311" s="162"/>
      <c r="I311" s="163"/>
      <c r="J311" s="161"/>
      <c r="K311" s="163"/>
      <c r="L311" s="161"/>
      <c r="M311" s="133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0"/>
    </row>
    <row r="312" spans="1:24" ht="34.5" hidden="1" customHeight="1" x14ac:dyDescent="0.2">
      <c r="A312" s="142"/>
      <c r="B312" s="495" t="s">
        <v>252</v>
      </c>
      <c r="C312" s="485"/>
      <c r="D312" s="374" t="s">
        <v>40</v>
      </c>
      <c r="E312" s="142">
        <v>1</v>
      </c>
      <c r="F312" s="243">
        <f t="shared" si="189"/>
        <v>25</v>
      </c>
      <c r="G312" s="83"/>
      <c r="H312" s="162"/>
      <c r="I312" s="163"/>
      <c r="J312" s="161"/>
      <c r="K312" s="163"/>
      <c r="L312" s="161"/>
      <c r="M312" s="133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0"/>
    </row>
    <row r="313" spans="1:24" ht="28.5" hidden="1" customHeight="1" x14ac:dyDescent="0.2">
      <c r="A313" s="142"/>
      <c r="B313" s="495" t="s">
        <v>253</v>
      </c>
      <c r="C313" s="485"/>
      <c r="D313" s="374" t="s">
        <v>40</v>
      </c>
      <c r="E313" s="142">
        <v>1</v>
      </c>
      <c r="F313" s="243">
        <f t="shared" si="189"/>
        <v>25</v>
      </c>
      <c r="G313" s="83"/>
      <c r="H313" s="162"/>
      <c r="I313" s="163"/>
      <c r="J313" s="161"/>
      <c r="K313" s="163"/>
      <c r="L313" s="161"/>
      <c r="M313" s="133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0"/>
    </row>
    <row r="314" spans="1:24" ht="50.25" hidden="1" customHeight="1" x14ac:dyDescent="0.2">
      <c r="A314" s="142"/>
      <c r="B314" s="495" t="s">
        <v>254</v>
      </c>
      <c r="C314" s="485"/>
      <c r="D314" s="374" t="s">
        <v>40</v>
      </c>
      <c r="E314" s="142">
        <v>1</v>
      </c>
      <c r="F314" s="243">
        <f t="shared" si="189"/>
        <v>25</v>
      </c>
      <c r="G314" s="83"/>
      <c r="H314" s="162"/>
      <c r="I314" s="163"/>
      <c r="J314" s="161"/>
      <c r="K314" s="163"/>
      <c r="L314" s="161"/>
      <c r="M314" s="133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0"/>
    </row>
    <row r="315" spans="1:24" ht="39.75" hidden="1" customHeight="1" x14ac:dyDescent="0.2">
      <c r="A315" s="142"/>
      <c r="B315" s="495" t="s">
        <v>255</v>
      </c>
      <c r="C315" s="485"/>
      <c r="D315" s="374" t="s">
        <v>40</v>
      </c>
      <c r="E315" s="142">
        <v>1</v>
      </c>
      <c r="F315" s="243">
        <f t="shared" si="189"/>
        <v>25</v>
      </c>
      <c r="G315" s="83"/>
      <c r="H315" s="162"/>
      <c r="I315" s="163"/>
      <c r="J315" s="161"/>
      <c r="K315" s="163"/>
      <c r="L315" s="161"/>
      <c r="M315" s="133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0"/>
    </row>
    <row r="316" spans="1:24" ht="28.5" hidden="1" customHeight="1" x14ac:dyDescent="0.2">
      <c r="A316" s="142"/>
      <c r="B316" s="495" t="s">
        <v>258</v>
      </c>
      <c r="C316" s="485"/>
      <c r="D316" s="374" t="s">
        <v>40</v>
      </c>
      <c r="E316" s="142">
        <v>2</v>
      </c>
      <c r="F316" s="243">
        <f t="shared" si="189"/>
        <v>50</v>
      </c>
      <c r="G316" s="83"/>
      <c r="H316" s="162"/>
      <c r="I316" s="163"/>
      <c r="J316" s="161"/>
      <c r="K316" s="163"/>
      <c r="L316" s="161"/>
      <c r="M316" s="133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0"/>
    </row>
    <row r="317" spans="1:24" ht="24" hidden="1" customHeight="1" x14ac:dyDescent="0.2">
      <c r="A317" s="142"/>
      <c r="B317" s="495" t="s">
        <v>318</v>
      </c>
      <c r="C317" s="485"/>
      <c r="D317" s="374" t="s">
        <v>40</v>
      </c>
      <c r="E317" s="142">
        <v>1</v>
      </c>
      <c r="F317" s="243">
        <f t="shared" si="189"/>
        <v>25</v>
      </c>
      <c r="G317" s="83"/>
      <c r="H317" s="162"/>
      <c r="I317" s="163"/>
      <c r="J317" s="161"/>
      <c r="K317" s="163"/>
      <c r="L317" s="161"/>
      <c r="M317" s="133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393"/>
    </row>
    <row r="318" spans="1:24" ht="15.75" hidden="1" customHeight="1" x14ac:dyDescent="0.2">
      <c r="A318" s="142"/>
      <c r="B318" s="495" t="s">
        <v>319</v>
      </c>
      <c r="C318" s="485"/>
      <c r="D318" s="374" t="s">
        <v>40</v>
      </c>
      <c r="E318" s="142">
        <v>1</v>
      </c>
      <c r="F318" s="243">
        <f t="shared" si="189"/>
        <v>25</v>
      </c>
      <c r="G318" s="83"/>
      <c r="H318" s="162"/>
      <c r="I318" s="163"/>
      <c r="J318" s="161"/>
      <c r="K318" s="163"/>
      <c r="L318" s="161"/>
      <c r="M318" s="133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0"/>
    </row>
    <row r="319" spans="1:24" ht="15.75" hidden="1" customHeight="1" x14ac:dyDescent="0.2">
      <c r="A319" s="142"/>
      <c r="B319" s="495" t="s">
        <v>320</v>
      </c>
      <c r="C319" s="485"/>
      <c r="D319" s="374" t="s">
        <v>40</v>
      </c>
      <c r="E319" s="142">
        <v>1</v>
      </c>
      <c r="F319" s="243">
        <f t="shared" si="189"/>
        <v>25</v>
      </c>
      <c r="G319" s="83"/>
      <c r="H319" s="162"/>
      <c r="I319" s="163"/>
      <c r="J319" s="161"/>
      <c r="K319" s="163"/>
      <c r="L319" s="161"/>
      <c r="M319" s="133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0"/>
    </row>
    <row r="320" spans="1:24" ht="15.75" hidden="1" customHeight="1" x14ac:dyDescent="0.2">
      <c r="A320" s="142"/>
      <c r="B320" s="495" t="s">
        <v>321</v>
      </c>
      <c r="C320" s="485"/>
      <c r="D320" s="374" t="s">
        <v>40</v>
      </c>
      <c r="E320" s="142">
        <v>1</v>
      </c>
      <c r="F320" s="243">
        <f t="shared" si="189"/>
        <v>25</v>
      </c>
      <c r="G320" s="83"/>
      <c r="H320" s="162"/>
      <c r="I320" s="163"/>
      <c r="J320" s="161"/>
      <c r="K320" s="163"/>
      <c r="L320" s="161"/>
      <c r="M320" s="133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0"/>
    </row>
    <row r="321" spans="1:24" ht="15.75" hidden="1" customHeight="1" x14ac:dyDescent="0.2">
      <c r="A321" s="142"/>
      <c r="B321" s="495" t="s">
        <v>324</v>
      </c>
      <c r="C321" s="485"/>
      <c r="D321" s="374" t="s">
        <v>40</v>
      </c>
      <c r="E321" s="142">
        <v>1</v>
      </c>
      <c r="F321" s="243">
        <f t="shared" si="189"/>
        <v>25</v>
      </c>
      <c r="G321" s="83"/>
      <c r="H321" s="162"/>
      <c r="I321" s="163"/>
      <c r="J321" s="161"/>
      <c r="K321" s="163"/>
      <c r="L321" s="161"/>
      <c r="M321" s="133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0"/>
    </row>
    <row r="322" spans="1:24" ht="27" hidden="1" customHeight="1" x14ac:dyDescent="0.2">
      <c r="A322" s="142"/>
      <c r="B322" s="495" t="s">
        <v>260</v>
      </c>
      <c r="C322" s="485"/>
      <c r="D322" s="374" t="s">
        <v>40</v>
      </c>
      <c r="E322" s="142">
        <v>2</v>
      </c>
      <c r="F322" s="243">
        <f t="shared" si="189"/>
        <v>50</v>
      </c>
      <c r="G322" s="83"/>
      <c r="H322" s="162"/>
      <c r="I322" s="163"/>
      <c r="J322" s="161"/>
      <c r="K322" s="163"/>
      <c r="L322" s="161"/>
      <c r="M322" s="133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0"/>
    </row>
    <row r="323" spans="1:24" ht="28.5" hidden="1" customHeight="1" x14ac:dyDescent="0.2">
      <c r="A323" s="142"/>
      <c r="B323" s="495" t="s">
        <v>261</v>
      </c>
      <c r="C323" s="485"/>
      <c r="D323" s="374" t="s">
        <v>40</v>
      </c>
      <c r="E323" s="142">
        <v>2</v>
      </c>
      <c r="F323" s="243">
        <f t="shared" si="189"/>
        <v>50</v>
      </c>
      <c r="G323" s="83"/>
      <c r="H323" s="162"/>
      <c r="I323" s="163"/>
      <c r="J323" s="161"/>
      <c r="K323" s="163"/>
      <c r="L323" s="161"/>
      <c r="M323" s="133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0"/>
    </row>
    <row r="324" spans="1:24" ht="33" hidden="1" customHeight="1" x14ac:dyDescent="0.2">
      <c r="A324" s="142"/>
      <c r="B324" s="495" t="s">
        <v>262</v>
      </c>
      <c r="C324" s="485"/>
      <c r="D324" s="374" t="s">
        <v>40</v>
      </c>
      <c r="E324" s="142">
        <v>2</v>
      </c>
      <c r="F324" s="243">
        <f t="shared" si="189"/>
        <v>50</v>
      </c>
      <c r="G324" s="83"/>
      <c r="H324" s="162"/>
      <c r="I324" s="163"/>
      <c r="J324" s="161"/>
      <c r="K324" s="163"/>
      <c r="L324" s="161"/>
      <c r="M324" s="133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0"/>
    </row>
    <row r="325" spans="1:24" ht="27" hidden="1" customHeight="1" x14ac:dyDescent="0.2">
      <c r="A325" s="142"/>
      <c r="B325" s="495" t="s">
        <v>263</v>
      </c>
      <c r="C325" s="485"/>
      <c r="D325" s="374" t="s">
        <v>40</v>
      </c>
      <c r="E325" s="142">
        <v>2</v>
      </c>
      <c r="F325" s="243">
        <f t="shared" si="189"/>
        <v>50</v>
      </c>
      <c r="G325" s="83"/>
      <c r="H325" s="162"/>
      <c r="I325" s="163"/>
      <c r="J325" s="161"/>
      <c r="K325" s="163"/>
      <c r="L325" s="161"/>
      <c r="M325" s="133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0"/>
    </row>
    <row r="326" spans="1:24" ht="30.75" hidden="1" customHeight="1" x14ac:dyDescent="0.2">
      <c r="A326" s="142"/>
      <c r="B326" s="495" t="s">
        <v>264</v>
      </c>
      <c r="C326" s="485"/>
      <c r="D326" s="374" t="s">
        <v>40</v>
      </c>
      <c r="E326" s="142">
        <v>2</v>
      </c>
      <c r="F326" s="243">
        <f t="shared" si="189"/>
        <v>50</v>
      </c>
      <c r="G326" s="83"/>
      <c r="H326" s="162"/>
      <c r="I326" s="163"/>
      <c r="J326" s="161"/>
      <c r="K326" s="163"/>
      <c r="L326" s="161"/>
      <c r="M326" s="13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0"/>
    </row>
    <row r="327" spans="1:24" ht="27.75" hidden="1" customHeight="1" x14ac:dyDescent="0.2">
      <c r="A327" s="142"/>
      <c r="B327" s="495" t="s">
        <v>265</v>
      </c>
      <c r="C327" s="485"/>
      <c r="D327" s="374" t="s">
        <v>40</v>
      </c>
      <c r="E327" s="142">
        <v>1</v>
      </c>
      <c r="F327" s="243">
        <f t="shared" si="189"/>
        <v>25</v>
      </c>
      <c r="G327" s="83"/>
      <c r="H327" s="162"/>
      <c r="I327" s="163"/>
      <c r="J327" s="161"/>
      <c r="K327" s="163"/>
      <c r="L327" s="161"/>
      <c r="M327" s="13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0"/>
    </row>
    <row r="328" spans="1:24" ht="28.5" hidden="1" customHeight="1" x14ac:dyDescent="0.2">
      <c r="A328" s="142"/>
      <c r="B328" s="495" t="s">
        <v>266</v>
      </c>
      <c r="C328" s="485"/>
      <c r="D328" s="374" t="s">
        <v>40</v>
      </c>
      <c r="E328" s="142">
        <v>1</v>
      </c>
      <c r="F328" s="243">
        <f t="shared" si="189"/>
        <v>25</v>
      </c>
      <c r="G328" s="83"/>
      <c r="H328" s="162"/>
      <c r="I328" s="163"/>
      <c r="J328" s="161"/>
      <c r="K328" s="163"/>
      <c r="L328" s="161"/>
      <c r="M328" s="13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0"/>
    </row>
    <row r="329" spans="1:24" ht="27.75" hidden="1" customHeight="1" x14ac:dyDescent="0.2">
      <c r="A329" s="142"/>
      <c r="B329" s="495" t="s">
        <v>267</v>
      </c>
      <c r="C329" s="485"/>
      <c r="D329" s="374" t="s">
        <v>40</v>
      </c>
      <c r="E329" s="142">
        <v>1</v>
      </c>
      <c r="F329" s="243">
        <f t="shared" si="189"/>
        <v>25</v>
      </c>
      <c r="G329" s="83"/>
      <c r="H329" s="162"/>
      <c r="I329" s="163"/>
      <c r="J329" s="161"/>
      <c r="K329" s="163"/>
      <c r="L329" s="161"/>
      <c r="M329" s="13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0"/>
    </row>
    <row r="330" spans="1:24" ht="39" hidden="1" customHeight="1" x14ac:dyDescent="0.2">
      <c r="A330" s="142"/>
      <c r="B330" s="495" t="s">
        <v>268</v>
      </c>
      <c r="C330" s="485"/>
      <c r="D330" s="374" t="s">
        <v>40</v>
      </c>
      <c r="E330" s="142">
        <v>1</v>
      </c>
      <c r="F330" s="243">
        <f t="shared" si="189"/>
        <v>25</v>
      </c>
      <c r="G330" s="83"/>
      <c r="H330" s="162"/>
      <c r="I330" s="163"/>
      <c r="J330" s="161"/>
      <c r="K330" s="163"/>
      <c r="L330" s="161"/>
      <c r="M330" s="13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0"/>
    </row>
    <row r="331" spans="1:24" ht="34.5" customHeight="1" x14ac:dyDescent="0.2">
      <c r="A331" s="470"/>
      <c r="B331" s="91"/>
      <c r="C331" s="91"/>
      <c r="D331" s="167"/>
      <c r="E331" s="167"/>
      <c r="F331" s="471"/>
      <c r="G331" s="472"/>
      <c r="H331" s="473"/>
      <c r="I331" s="471"/>
      <c r="J331" s="471"/>
      <c r="K331" s="471"/>
      <c r="L331" s="471"/>
      <c r="M331" s="9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0"/>
    </row>
    <row r="332" spans="1:24" ht="21.75" customHeight="1" x14ac:dyDescent="0.2">
      <c r="A332" s="474">
        <v>18</v>
      </c>
      <c r="B332" s="496"/>
      <c r="C332" s="497"/>
      <c r="D332" s="22"/>
      <c r="E332" s="168"/>
      <c r="F332" s="169"/>
      <c r="G332" s="170"/>
      <c r="H332" s="171"/>
      <c r="I332" s="172"/>
      <c r="J332" s="172"/>
      <c r="K332" s="172"/>
      <c r="L332" s="172"/>
      <c r="M332" s="132"/>
      <c r="N332" s="427"/>
      <c r="O332" s="427"/>
      <c r="P332" s="427"/>
      <c r="Q332" s="427"/>
      <c r="R332" s="427"/>
      <c r="S332" s="427"/>
      <c r="T332" s="427"/>
      <c r="U332" s="427"/>
      <c r="V332" s="427"/>
      <c r="W332" s="427"/>
      <c r="X332" s="10"/>
    </row>
    <row r="333" spans="1:24" ht="63.75" customHeight="1" x14ac:dyDescent="0.2">
      <c r="A333" s="131"/>
      <c r="B333" s="503" t="s">
        <v>360</v>
      </c>
      <c r="C333" s="484"/>
      <c r="D333" s="485"/>
      <c r="E333" s="475">
        <v>18</v>
      </c>
      <c r="F333" s="476"/>
      <c r="G333" s="477"/>
      <c r="H333" s="478"/>
      <c r="I333" s="34"/>
      <c r="J333" s="34"/>
      <c r="K333" s="34"/>
      <c r="L333" s="3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0"/>
    </row>
    <row r="334" spans="1:24" ht="15.75" customHeight="1" x14ac:dyDescent="0.2">
      <c r="A334" s="28"/>
      <c r="B334" s="2"/>
      <c r="C334" s="2"/>
      <c r="D334" s="4"/>
      <c r="E334" s="4"/>
      <c r="F334" s="9"/>
      <c r="G334" s="6"/>
      <c r="H334" s="7"/>
      <c r="I334" s="9"/>
      <c r="J334" s="9"/>
      <c r="K334" s="9"/>
      <c r="L334" s="9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0"/>
    </row>
    <row r="335" spans="1:24" ht="15.75" customHeight="1" x14ac:dyDescent="0.2">
      <c r="A335" s="28"/>
      <c r="B335" s="2"/>
      <c r="C335" s="2"/>
      <c r="D335" s="4"/>
      <c r="E335" s="4"/>
      <c r="F335" s="9"/>
      <c r="G335" s="6"/>
      <c r="H335" s="7"/>
      <c r="I335" s="9"/>
      <c r="J335" s="9"/>
      <c r="K335" s="9"/>
      <c r="L335" s="9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0"/>
    </row>
    <row r="336" spans="1:24" ht="15.75" customHeight="1" x14ac:dyDescent="0.2">
      <c r="A336" s="28"/>
      <c r="B336" s="2"/>
      <c r="C336" s="2"/>
      <c r="D336" s="4"/>
      <c r="E336" s="4"/>
      <c r="F336" s="9"/>
      <c r="G336" s="6"/>
      <c r="H336" s="7"/>
      <c r="I336" s="9"/>
      <c r="J336" s="9"/>
      <c r="K336" s="9"/>
      <c r="L336" s="9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0"/>
    </row>
    <row r="337" spans="1:24" ht="15.75" customHeight="1" x14ac:dyDescent="0.2">
      <c r="A337" s="28"/>
      <c r="B337" s="2"/>
      <c r="C337" s="2"/>
      <c r="D337" s="4"/>
      <c r="E337" s="4"/>
      <c r="F337" s="9"/>
      <c r="G337" s="6"/>
      <c r="H337" s="7"/>
      <c r="I337" s="9"/>
      <c r="J337" s="9"/>
      <c r="K337" s="9"/>
      <c r="L337" s="9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0"/>
    </row>
    <row r="338" spans="1:24" ht="15.75" customHeight="1" x14ac:dyDescent="0.2">
      <c r="A338" s="28"/>
      <c r="B338" s="2"/>
      <c r="C338" s="2"/>
      <c r="D338" s="4"/>
      <c r="E338" s="4"/>
      <c r="F338" s="9"/>
      <c r="G338" s="6"/>
      <c r="H338" s="7"/>
      <c r="I338" s="9"/>
      <c r="J338" s="9"/>
      <c r="K338" s="9"/>
      <c r="L338" s="9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0"/>
    </row>
    <row r="339" spans="1:24" ht="15.75" customHeight="1" x14ac:dyDescent="0.2">
      <c r="A339" s="28"/>
      <c r="B339" s="2"/>
      <c r="C339" s="2"/>
      <c r="D339" s="4"/>
      <c r="E339" s="4"/>
      <c r="F339" s="9"/>
      <c r="G339" s="6"/>
      <c r="H339" s="7"/>
      <c r="I339" s="9"/>
      <c r="J339" s="9"/>
      <c r="K339" s="9"/>
      <c r="L339" s="9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0"/>
    </row>
    <row r="340" spans="1:24" ht="15.75" customHeight="1" x14ac:dyDescent="0.2">
      <c r="A340" s="28"/>
      <c r="B340" s="2"/>
      <c r="C340" s="2"/>
      <c r="D340" s="4"/>
      <c r="E340" s="4"/>
      <c r="F340" s="9"/>
      <c r="G340" s="6"/>
      <c r="H340" s="7"/>
      <c r="I340" s="9"/>
      <c r="J340" s="9"/>
      <c r="K340" s="9"/>
      <c r="L340" s="9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0"/>
    </row>
    <row r="341" spans="1:24" ht="15.75" customHeight="1" x14ac:dyDescent="0.2">
      <c r="A341" s="28"/>
      <c r="B341" s="2"/>
      <c r="C341" s="2"/>
      <c r="D341" s="4"/>
      <c r="E341" s="4"/>
      <c r="F341" s="9"/>
      <c r="G341" s="6"/>
      <c r="H341" s="7"/>
      <c r="I341" s="9"/>
      <c r="J341" s="9"/>
      <c r="K341" s="9"/>
      <c r="L341" s="9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0"/>
    </row>
    <row r="342" spans="1:24" ht="15.75" customHeight="1" x14ac:dyDescent="0.2">
      <c r="A342" s="28"/>
      <c r="B342" s="2"/>
      <c r="C342" s="2"/>
      <c r="D342" s="4"/>
      <c r="E342" s="4"/>
      <c r="F342" s="9"/>
      <c r="G342" s="6"/>
      <c r="H342" s="7"/>
      <c r="I342" s="9"/>
      <c r="J342" s="9"/>
      <c r="K342" s="9"/>
      <c r="L342" s="9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0"/>
    </row>
    <row r="343" spans="1:24" ht="15.75" customHeight="1" x14ac:dyDescent="0.2">
      <c r="A343" s="28"/>
      <c r="B343" s="2"/>
      <c r="C343" s="2"/>
      <c r="D343" s="4"/>
      <c r="E343" s="4"/>
      <c r="F343" s="9"/>
      <c r="G343" s="6"/>
      <c r="H343" s="7"/>
      <c r="I343" s="9"/>
      <c r="J343" s="9"/>
      <c r="K343" s="9"/>
      <c r="L343" s="9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10"/>
    </row>
    <row r="344" spans="1:24" ht="15.75" customHeight="1" x14ac:dyDescent="0.2">
      <c r="A344" s="28"/>
      <c r="B344" s="2"/>
      <c r="C344" s="2"/>
      <c r="D344" s="4"/>
      <c r="E344" s="4"/>
      <c r="F344" s="9"/>
      <c r="G344" s="6"/>
      <c r="H344" s="7"/>
      <c r="I344" s="9"/>
      <c r="J344" s="9"/>
      <c r="K344" s="9"/>
      <c r="L344" s="9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10"/>
    </row>
    <row r="345" spans="1:24" ht="15.75" customHeight="1" x14ac:dyDescent="0.2">
      <c r="A345" s="28"/>
      <c r="B345" s="2"/>
      <c r="C345" s="2"/>
      <c r="D345" s="4"/>
      <c r="E345" s="4"/>
      <c r="F345" s="9"/>
      <c r="G345" s="6"/>
      <c r="H345" s="7"/>
      <c r="I345" s="9"/>
      <c r="J345" s="9"/>
      <c r="K345" s="9"/>
      <c r="L345" s="9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10"/>
    </row>
    <row r="346" spans="1:24" ht="15.75" customHeight="1" x14ac:dyDescent="0.2">
      <c r="A346" s="28"/>
      <c r="B346" s="2"/>
      <c r="C346" s="2"/>
      <c r="D346" s="4"/>
      <c r="E346" s="4"/>
      <c r="F346" s="9"/>
      <c r="G346" s="6"/>
      <c r="H346" s="7"/>
      <c r="I346" s="9"/>
      <c r="J346" s="9"/>
      <c r="K346" s="9"/>
      <c r="L346" s="9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10"/>
    </row>
    <row r="347" spans="1:24" ht="15.75" customHeight="1" x14ac:dyDescent="0.2">
      <c r="A347" s="28"/>
      <c r="B347" s="2"/>
      <c r="C347" s="2"/>
      <c r="D347" s="4"/>
      <c r="E347" s="4"/>
      <c r="F347" s="9"/>
      <c r="G347" s="6"/>
      <c r="H347" s="7"/>
      <c r="I347" s="9"/>
      <c r="J347" s="9"/>
      <c r="K347" s="9"/>
      <c r="L347" s="9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10"/>
    </row>
    <row r="348" spans="1:24" ht="15.75" customHeight="1" x14ac:dyDescent="0.2">
      <c r="A348" s="28"/>
      <c r="B348" s="2"/>
      <c r="C348" s="2"/>
      <c r="D348" s="4"/>
      <c r="E348" s="4"/>
      <c r="F348" s="9"/>
      <c r="G348" s="6"/>
      <c r="H348" s="7"/>
      <c r="I348" s="9"/>
      <c r="J348" s="9"/>
      <c r="K348" s="9"/>
      <c r="L348" s="9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10"/>
    </row>
    <row r="349" spans="1:24" ht="1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479"/>
      <c r="J534" s="10"/>
      <c r="K534" s="479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479"/>
      <c r="J535" s="10"/>
      <c r="K535" s="479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479"/>
      <c r="J536" s="10"/>
      <c r="K536" s="479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479"/>
      <c r="J537" s="10"/>
      <c r="K537" s="479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479"/>
      <c r="J538" s="10"/>
      <c r="K538" s="479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479"/>
      <c r="J539" s="10"/>
      <c r="K539" s="479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479"/>
      <c r="J540" s="10"/>
      <c r="K540" s="479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479"/>
      <c r="J541" s="10"/>
      <c r="K541" s="479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479"/>
      <c r="J542" s="10"/>
      <c r="K542" s="479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479"/>
      <c r="J543" s="10"/>
      <c r="K543" s="479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479"/>
      <c r="J544" s="10"/>
      <c r="K544" s="479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479"/>
      <c r="J545" s="10"/>
      <c r="K545" s="479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479"/>
      <c r="J546" s="10"/>
      <c r="K546" s="479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479"/>
      <c r="J547" s="10"/>
      <c r="K547" s="479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479"/>
      <c r="J548" s="10"/>
      <c r="K548" s="479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479"/>
      <c r="J549" s="10"/>
      <c r="K549" s="479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479"/>
      <c r="J550" s="10"/>
      <c r="K550" s="479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479"/>
      <c r="J551" s="10"/>
      <c r="K551" s="479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479"/>
      <c r="J552" s="10"/>
      <c r="K552" s="479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479"/>
      <c r="J553" s="10"/>
      <c r="K553" s="479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479"/>
      <c r="J554" s="10"/>
      <c r="K554" s="479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479"/>
      <c r="J555" s="10"/>
      <c r="K555" s="479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479"/>
      <c r="J556" s="10"/>
      <c r="K556" s="479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479"/>
      <c r="J557" s="10"/>
      <c r="K557" s="479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479"/>
      <c r="J558" s="10"/>
      <c r="K558" s="479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479"/>
      <c r="J559" s="10"/>
      <c r="K559" s="479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479"/>
      <c r="J560" s="10"/>
      <c r="K560" s="479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479"/>
      <c r="J561" s="10"/>
      <c r="K561" s="479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479"/>
      <c r="J562" s="10"/>
      <c r="K562" s="479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479"/>
      <c r="J563" s="10"/>
      <c r="K563" s="479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479"/>
      <c r="J564" s="10"/>
      <c r="K564" s="479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479"/>
      <c r="J565" s="10"/>
      <c r="K565" s="479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479"/>
      <c r="J566" s="10"/>
      <c r="K566" s="479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479"/>
      <c r="J567" s="10"/>
      <c r="K567" s="479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479"/>
      <c r="J568" s="10"/>
      <c r="K568" s="479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479"/>
      <c r="J569" s="10"/>
      <c r="K569" s="479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479"/>
      <c r="J570" s="10"/>
      <c r="K570" s="479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479"/>
      <c r="J571" s="10"/>
      <c r="K571" s="479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479"/>
      <c r="J572" s="10"/>
      <c r="K572" s="479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479"/>
      <c r="J573" s="10"/>
      <c r="K573" s="479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479"/>
      <c r="J574" s="10"/>
      <c r="K574" s="479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479"/>
      <c r="J575" s="10"/>
      <c r="K575" s="479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479"/>
      <c r="J576" s="10"/>
      <c r="K576" s="479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479"/>
      <c r="J577" s="10"/>
      <c r="K577" s="479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479"/>
      <c r="J578" s="10"/>
      <c r="K578" s="479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479"/>
      <c r="J579" s="10"/>
      <c r="K579" s="479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479"/>
      <c r="J580" s="10"/>
      <c r="K580" s="479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479"/>
      <c r="J581" s="10"/>
      <c r="K581" s="479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479"/>
      <c r="J582" s="10"/>
      <c r="K582" s="479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479"/>
      <c r="J583" s="10"/>
      <c r="K583" s="479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479"/>
      <c r="J584" s="10"/>
      <c r="K584" s="479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479"/>
      <c r="J585" s="10"/>
      <c r="K585" s="479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479"/>
      <c r="J586" s="10"/>
      <c r="K586" s="479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479"/>
      <c r="J587" s="10"/>
      <c r="K587" s="479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479"/>
      <c r="J588" s="10"/>
      <c r="K588" s="479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479"/>
      <c r="J589" s="10"/>
      <c r="K589" s="479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479"/>
      <c r="J590" s="10"/>
      <c r="K590" s="479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479"/>
      <c r="J591" s="10"/>
      <c r="K591" s="479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479"/>
      <c r="J592" s="10"/>
      <c r="K592" s="479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479"/>
      <c r="J593" s="10"/>
      <c r="K593" s="479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479"/>
      <c r="J594" s="10"/>
      <c r="K594" s="479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479"/>
      <c r="J595" s="10"/>
      <c r="K595" s="479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479"/>
      <c r="J596" s="10"/>
      <c r="K596" s="479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479"/>
      <c r="J597" s="10"/>
      <c r="K597" s="479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479"/>
      <c r="J598" s="10"/>
      <c r="K598" s="479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479"/>
      <c r="J599" s="10"/>
      <c r="K599" s="479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479"/>
      <c r="J600" s="10"/>
      <c r="K600" s="479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479"/>
      <c r="J601" s="10"/>
      <c r="K601" s="479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479"/>
      <c r="J602" s="10"/>
      <c r="K602" s="479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479"/>
      <c r="J603" s="10"/>
      <c r="K603" s="479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479"/>
      <c r="J604" s="10"/>
      <c r="K604" s="479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479"/>
      <c r="J605" s="10"/>
      <c r="K605" s="479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479"/>
      <c r="J606" s="10"/>
      <c r="K606" s="479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479"/>
      <c r="J607" s="10"/>
      <c r="K607" s="479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479"/>
      <c r="J608" s="10"/>
      <c r="K608" s="479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479"/>
      <c r="J609" s="10"/>
      <c r="K609" s="479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479"/>
      <c r="J610" s="10"/>
      <c r="K610" s="479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479"/>
      <c r="J611" s="10"/>
      <c r="K611" s="479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479"/>
      <c r="J612" s="10"/>
      <c r="K612" s="479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479"/>
      <c r="J613" s="10"/>
      <c r="K613" s="479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479"/>
      <c r="J614" s="10"/>
      <c r="K614" s="479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479"/>
      <c r="J615" s="10"/>
      <c r="K615" s="479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479"/>
      <c r="J616" s="10"/>
      <c r="K616" s="479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479"/>
      <c r="J617" s="10"/>
      <c r="K617" s="479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479"/>
      <c r="J618" s="10"/>
      <c r="K618" s="479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479"/>
      <c r="J619" s="10"/>
      <c r="K619" s="479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479"/>
      <c r="J620" s="10"/>
      <c r="K620" s="479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479"/>
      <c r="J621" s="10"/>
      <c r="K621" s="479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479"/>
      <c r="J622" s="10"/>
      <c r="K622" s="479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479"/>
      <c r="J623" s="10"/>
      <c r="K623" s="479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479"/>
      <c r="J624" s="10"/>
      <c r="K624" s="479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479"/>
      <c r="J625" s="10"/>
      <c r="K625" s="479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479"/>
      <c r="J626" s="10"/>
      <c r="K626" s="479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479"/>
      <c r="J627" s="10"/>
      <c r="K627" s="479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479"/>
      <c r="J628" s="10"/>
      <c r="K628" s="479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479"/>
      <c r="J629" s="10"/>
      <c r="K629" s="479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479"/>
      <c r="J630" s="10"/>
      <c r="K630" s="479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479"/>
      <c r="J631" s="10"/>
      <c r="K631" s="479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479"/>
      <c r="J632" s="10"/>
      <c r="K632" s="479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479"/>
      <c r="J633" s="10"/>
      <c r="K633" s="479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479"/>
      <c r="J634" s="10"/>
      <c r="K634" s="479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479"/>
      <c r="J635" s="10"/>
      <c r="K635" s="479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479"/>
      <c r="J636" s="10"/>
      <c r="K636" s="479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479"/>
      <c r="J637" s="10"/>
      <c r="K637" s="479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479"/>
      <c r="J638" s="10"/>
      <c r="K638" s="479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479"/>
      <c r="J639" s="10"/>
      <c r="K639" s="479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479"/>
      <c r="J640" s="10"/>
      <c r="K640" s="479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479"/>
      <c r="J641" s="10"/>
      <c r="K641" s="479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479"/>
      <c r="J642" s="10"/>
      <c r="K642" s="479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479"/>
      <c r="J643" s="10"/>
      <c r="K643" s="479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479"/>
      <c r="J644" s="10"/>
      <c r="K644" s="479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479"/>
      <c r="J645" s="10"/>
      <c r="K645" s="479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479"/>
      <c r="J646" s="10"/>
      <c r="K646" s="479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479"/>
      <c r="J647" s="10"/>
      <c r="K647" s="479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479"/>
      <c r="J648" s="10"/>
      <c r="K648" s="479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479"/>
      <c r="J649" s="10"/>
      <c r="K649" s="479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479"/>
      <c r="J650" s="10"/>
      <c r="K650" s="479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479"/>
      <c r="J651" s="10"/>
      <c r="K651" s="479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479"/>
      <c r="J652" s="10"/>
      <c r="K652" s="479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479"/>
      <c r="J653" s="10"/>
      <c r="K653" s="479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479"/>
      <c r="J654" s="10"/>
      <c r="K654" s="479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479"/>
      <c r="J655" s="10"/>
      <c r="K655" s="479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479"/>
      <c r="J656" s="10"/>
      <c r="K656" s="479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479"/>
      <c r="J657" s="10"/>
      <c r="K657" s="479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479"/>
      <c r="J658" s="10"/>
      <c r="K658" s="479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479"/>
      <c r="J659" s="10"/>
      <c r="K659" s="479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479"/>
      <c r="J660" s="10"/>
      <c r="K660" s="479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479"/>
      <c r="J661" s="10"/>
      <c r="K661" s="479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479"/>
      <c r="J662" s="10"/>
      <c r="K662" s="479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479"/>
      <c r="J663" s="10"/>
      <c r="K663" s="479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479"/>
      <c r="J664" s="10"/>
      <c r="K664" s="479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479"/>
      <c r="J665" s="10"/>
      <c r="K665" s="479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479"/>
      <c r="J666" s="10"/>
      <c r="K666" s="479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479"/>
      <c r="J667" s="10"/>
      <c r="K667" s="479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479"/>
      <c r="J668" s="10"/>
      <c r="K668" s="479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479"/>
      <c r="J669" s="10"/>
      <c r="K669" s="479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479"/>
      <c r="J670" s="10"/>
      <c r="K670" s="479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479"/>
      <c r="J671" s="10"/>
      <c r="K671" s="479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479"/>
      <c r="J672" s="10"/>
      <c r="K672" s="479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479"/>
      <c r="J673" s="10"/>
      <c r="K673" s="479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479"/>
      <c r="J674" s="10"/>
      <c r="K674" s="479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479"/>
      <c r="J675" s="10"/>
      <c r="K675" s="479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479"/>
      <c r="J676" s="10"/>
      <c r="K676" s="479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479"/>
      <c r="J677" s="10"/>
      <c r="K677" s="479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479"/>
      <c r="J678" s="10"/>
      <c r="K678" s="479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479"/>
      <c r="J679" s="10"/>
      <c r="K679" s="479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479"/>
      <c r="J680" s="10"/>
      <c r="K680" s="479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479"/>
      <c r="J681" s="10"/>
      <c r="K681" s="479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479"/>
      <c r="J682" s="10"/>
      <c r="K682" s="479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479"/>
      <c r="J683" s="10"/>
      <c r="K683" s="479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479"/>
      <c r="J684" s="10"/>
      <c r="K684" s="479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479"/>
      <c r="J685" s="10"/>
      <c r="K685" s="479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479"/>
      <c r="J686" s="10"/>
      <c r="K686" s="479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479"/>
      <c r="J687" s="10"/>
      <c r="K687" s="479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479"/>
      <c r="J688" s="10"/>
      <c r="K688" s="479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479"/>
      <c r="J689" s="10"/>
      <c r="K689" s="479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479"/>
      <c r="J690" s="10"/>
      <c r="K690" s="479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479"/>
      <c r="J691" s="10"/>
      <c r="K691" s="479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479"/>
      <c r="J692" s="10"/>
      <c r="K692" s="479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479"/>
      <c r="J693" s="10"/>
      <c r="K693" s="479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479"/>
      <c r="J694" s="10"/>
      <c r="K694" s="479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479"/>
      <c r="J695" s="10"/>
      <c r="K695" s="479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479"/>
      <c r="J696" s="10"/>
      <c r="K696" s="479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479"/>
      <c r="J697" s="10"/>
      <c r="K697" s="479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479"/>
      <c r="J698" s="10"/>
      <c r="K698" s="479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479"/>
      <c r="J699" s="10"/>
      <c r="K699" s="479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479"/>
      <c r="J700" s="10"/>
      <c r="K700" s="479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479"/>
      <c r="J701" s="10"/>
      <c r="K701" s="479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479"/>
      <c r="J702" s="10"/>
      <c r="K702" s="479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479"/>
      <c r="J703" s="10"/>
      <c r="K703" s="479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479"/>
      <c r="J704" s="10"/>
      <c r="K704" s="479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479"/>
      <c r="J705" s="10"/>
      <c r="K705" s="479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479"/>
      <c r="J706" s="10"/>
      <c r="K706" s="479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479"/>
      <c r="J707" s="10"/>
      <c r="K707" s="479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479"/>
      <c r="J708" s="10"/>
      <c r="K708" s="479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479"/>
      <c r="J709" s="10"/>
      <c r="K709" s="479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479"/>
      <c r="J710" s="10"/>
      <c r="K710" s="479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479"/>
      <c r="J711" s="10"/>
      <c r="K711" s="479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479"/>
      <c r="J712" s="10"/>
      <c r="K712" s="479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479"/>
      <c r="J713" s="10"/>
      <c r="K713" s="479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479"/>
      <c r="J714" s="10"/>
      <c r="K714" s="479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479"/>
      <c r="J715" s="10"/>
      <c r="K715" s="479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479"/>
      <c r="J716" s="10"/>
      <c r="K716" s="479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479"/>
      <c r="J717" s="10"/>
      <c r="K717" s="479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479"/>
      <c r="J718" s="10"/>
      <c r="K718" s="479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479"/>
      <c r="J719" s="10"/>
      <c r="K719" s="479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479"/>
      <c r="J720" s="10"/>
      <c r="K720" s="479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479"/>
      <c r="J721" s="10"/>
      <c r="K721" s="479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479"/>
      <c r="J722" s="10"/>
      <c r="K722" s="479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479"/>
      <c r="J723" s="10"/>
      <c r="K723" s="479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479"/>
      <c r="J724" s="10"/>
      <c r="K724" s="479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479"/>
      <c r="J725" s="10"/>
      <c r="K725" s="479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479"/>
      <c r="J726" s="10"/>
      <c r="K726" s="479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479"/>
      <c r="J727" s="10"/>
      <c r="K727" s="479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479"/>
      <c r="J728" s="10"/>
      <c r="K728" s="479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479"/>
      <c r="J729" s="10"/>
      <c r="K729" s="479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479"/>
      <c r="J730" s="10"/>
      <c r="K730" s="479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479"/>
      <c r="J731" s="10"/>
      <c r="K731" s="479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479"/>
      <c r="J732" s="10"/>
      <c r="K732" s="479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479"/>
      <c r="J733" s="10"/>
      <c r="K733" s="479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479"/>
      <c r="J734" s="10"/>
      <c r="K734" s="479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479"/>
      <c r="J735" s="10"/>
      <c r="K735" s="479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479"/>
      <c r="J736" s="10"/>
      <c r="K736" s="479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479"/>
      <c r="J737" s="10"/>
      <c r="K737" s="479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479"/>
      <c r="J738" s="10"/>
      <c r="K738" s="479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479"/>
      <c r="J739" s="10"/>
      <c r="K739" s="479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479"/>
      <c r="J740" s="10"/>
      <c r="K740" s="479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479"/>
      <c r="J741" s="10"/>
      <c r="K741" s="479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479"/>
      <c r="J742" s="10"/>
      <c r="K742" s="479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479"/>
      <c r="J743" s="10"/>
      <c r="K743" s="479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479"/>
      <c r="J744" s="10"/>
      <c r="K744" s="479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479"/>
      <c r="J745" s="10"/>
      <c r="K745" s="479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479"/>
      <c r="J746" s="10"/>
      <c r="K746" s="479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479"/>
      <c r="J747" s="10"/>
      <c r="K747" s="479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479"/>
      <c r="J748" s="10"/>
      <c r="K748" s="479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479"/>
      <c r="J749" s="10"/>
      <c r="K749" s="479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479"/>
      <c r="J750" s="10"/>
      <c r="K750" s="479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479"/>
      <c r="J751" s="10"/>
      <c r="K751" s="479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479"/>
      <c r="J752" s="10"/>
      <c r="K752" s="479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479"/>
      <c r="J753" s="10"/>
      <c r="K753" s="479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479"/>
      <c r="J754" s="10"/>
      <c r="K754" s="479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479"/>
      <c r="J755" s="10"/>
      <c r="K755" s="479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479"/>
      <c r="J756" s="10"/>
      <c r="K756" s="479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479"/>
      <c r="J757" s="10"/>
      <c r="K757" s="479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479"/>
      <c r="J758" s="10"/>
      <c r="K758" s="479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479"/>
      <c r="J759" s="10"/>
      <c r="K759" s="479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479"/>
      <c r="J760" s="10"/>
      <c r="K760" s="479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479"/>
      <c r="J761" s="10"/>
      <c r="K761" s="479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479"/>
      <c r="J762" s="10"/>
      <c r="K762" s="479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479"/>
      <c r="J763" s="10"/>
      <c r="K763" s="479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479"/>
      <c r="J764" s="10"/>
      <c r="K764" s="479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479"/>
      <c r="J765" s="10"/>
      <c r="K765" s="479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479"/>
      <c r="J766" s="10"/>
      <c r="K766" s="479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479"/>
      <c r="J767" s="10"/>
      <c r="K767" s="479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479"/>
      <c r="J768" s="10"/>
      <c r="K768" s="479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479"/>
      <c r="J769" s="10"/>
      <c r="K769" s="479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479"/>
      <c r="J770" s="10"/>
      <c r="K770" s="479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479"/>
      <c r="J771" s="10"/>
      <c r="K771" s="479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479"/>
      <c r="J772" s="10"/>
      <c r="K772" s="479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479"/>
      <c r="J773" s="10"/>
      <c r="K773" s="479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479"/>
      <c r="J774" s="10"/>
      <c r="K774" s="479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479"/>
      <c r="J775" s="10"/>
      <c r="K775" s="479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479"/>
      <c r="J776" s="10"/>
      <c r="K776" s="479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479"/>
      <c r="J777" s="10"/>
      <c r="K777" s="479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479"/>
      <c r="J778" s="10"/>
      <c r="K778" s="479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479"/>
      <c r="J779" s="10"/>
      <c r="K779" s="479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479"/>
      <c r="J780" s="10"/>
      <c r="K780" s="479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479"/>
      <c r="J781" s="10"/>
      <c r="K781" s="479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479"/>
      <c r="J782" s="10"/>
      <c r="K782" s="479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479"/>
      <c r="J783" s="10"/>
      <c r="K783" s="479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479"/>
      <c r="J784" s="10"/>
      <c r="K784" s="479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479"/>
      <c r="J785" s="10"/>
      <c r="K785" s="479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479"/>
      <c r="J786" s="10"/>
      <c r="K786" s="479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479"/>
      <c r="J787" s="10"/>
      <c r="K787" s="479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479"/>
      <c r="J788" s="10"/>
      <c r="K788" s="479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479"/>
      <c r="J789" s="10"/>
      <c r="K789" s="479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479"/>
      <c r="J790" s="10"/>
      <c r="K790" s="479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479"/>
      <c r="J791" s="10"/>
      <c r="K791" s="479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479"/>
      <c r="J792" s="10"/>
      <c r="K792" s="479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479"/>
      <c r="J793" s="10"/>
      <c r="K793" s="479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479"/>
      <c r="J794" s="10"/>
      <c r="K794" s="479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479"/>
      <c r="J795" s="10"/>
      <c r="K795" s="479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479"/>
      <c r="J796" s="10"/>
      <c r="K796" s="479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479"/>
      <c r="J797" s="10"/>
      <c r="K797" s="479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479"/>
      <c r="J798" s="10"/>
      <c r="K798" s="479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479"/>
      <c r="J799" s="10"/>
      <c r="K799" s="479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479"/>
      <c r="J800" s="10"/>
      <c r="K800" s="479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479"/>
      <c r="J801" s="10"/>
      <c r="K801" s="479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479"/>
      <c r="J802" s="10"/>
      <c r="K802" s="479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479"/>
      <c r="J803" s="10"/>
      <c r="K803" s="479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479"/>
      <c r="J804" s="10"/>
      <c r="K804" s="479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479"/>
      <c r="J805" s="10"/>
      <c r="K805" s="479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479"/>
      <c r="J806" s="10"/>
      <c r="K806" s="479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479"/>
      <c r="J807" s="10"/>
      <c r="K807" s="479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479"/>
      <c r="J808" s="10"/>
      <c r="K808" s="479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479"/>
      <c r="J809" s="10"/>
      <c r="K809" s="479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479"/>
      <c r="J810" s="10"/>
      <c r="K810" s="479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479"/>
      <c r="J811" s="10"/>
      <c r="K811" s="479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479"/>
      <c r="J812" s="10"/>
      <c r="K812" s="479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479"/>
      <c r="J813" s="10"/>
      <c r="K813" s="479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479"/>
      <c r="J814" s="10"/>
      <c r="K814" s="479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479"/>
      <c r="J815" s="10"/>
      <c r="K815" s="479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479"/>
      <c r="J816" s="10"/>
      <c r="K816" s="479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479"/>
      <c r="J817" s="10"/>
      <c r="K817" s="479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479"/>
      <c r="J818" s="10"/>
      <c r="K818" s="479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479"/>
      <c r="J819" s="10"/>
      <c r="K819" s="479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479"/>
      <c r="J820" s="10"/>
      <c r="K820" s="479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479"/>
      <c r="J821" s="10"/>
      <c r="K821" s="479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479"/>
      <c r="J822" s="10"/>
      <c r="K822" s="479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479"/>
      <c r="J823" s="10"/>
      <c r="K823" s="479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479"/>
      <c r="J824" s="10"/>
      <c r="K824" s="479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479"/>
      <c r="J825" s="10"/>
      <c r="K825" s="479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479"/>
      <c r="J826" s="10"/>
      <c r="K826" s="479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479"/>
      <c r="J827" s="10"/>
      <c r="K827" s="479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479"/>
      <c r="J828" s="10"/>
      <c r="K828" s="479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479"/>
      <c r="J829" s="10"/>
      <c r="K829" s="479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479"/>
      <c r="J830" s="10"/>
      <c r="K830" s="479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479"/>
      <c r="J831" s="10"/>
      <c r="K831" s="479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479"/>
      <c r="J832" s="10"/>
      <c r="K832" s="479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479"/>
      <c r="J833" s="10"/>
      <c r="K833" s="479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479"/>
      <c r="J834" s="10"/>
      <c r="K834" s="479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479"/>
      <c r="J835" s="10"/>
      <c r="K835" s="479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479"/>
      <c r="J836" s="10"/>
      <c r="K836" s="479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479"/>
      <c r="J837" s="10"/>
      <c r="K837" s="479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479"/>
      <c r="J838" s="10"/>
      <c r="K838" s="479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479"/>
      <c r="J839" s="10"/>
      <c r="K839" s="479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479"/>
      <c r="J840" s="10"/>
      <c r="K840" s="479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479"/>
      <c r="J841" s="10"/>
      <c r="K841" s="479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479"/>
      <c r="J842" s="10"/>
      <c r="K842" s="479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479"/>
      <c r="J843" s="10"/>
      <c r="K843" s="479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479"/>
      <c r="J844" s="10"/>
      <c r="K844" s="479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479"/>
      <c r="J845" s="10"/>
      <c r="K845" s="479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479"/>
      <c r="J846" s="10"/>
      <c r="K846" s="479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479"/>
      <c r="J847" s="10"/>
      <c r="K847" s="479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479"/>
      <c r="J848" s="10"/>
      <c r="K848" s="479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479"/>
      <c r="J849" s="10"/>
      <c r="K849" s="479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479"/>
      <c r="J850" s="10"/>
      <c r="K850" s="479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479"/>
      <c r="J851" s="10"/>
      <c r="K851" s="479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479"/>
      <c r="J852" s="10"/>
      <c r="K852" s="479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479"/>
      <c r="J853" s="10"/>
      <c r="K853" s="479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479"/>
      <c r="J854" s="10"/>
      <c r="K854" s="479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479"/>
      <c r="J855" s="10"/>
      <c r="K855" s="479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479"/>
      <c r="J856" s="10"/>
      <c r="K856" s="479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479"/>
      <c r="J857" s="10"/>
      <c r="K857" s="479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479"/>
      <c r="J858" s="10"/>
      <c r="K858" s="479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479"/>
      <c r="J859" s="10"/>
      <c r="K859" s="479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479"/>
      <c r="J860" s="10"/>
      <c r="K860" s="479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479"/>
      <c r="J861" s="10"/>
      <c r="K861" s="479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479"/>
      <c r="J862" s="10"/>
      <c r="K862" s="479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479"/>
      <c r="J863" s="10"/>
      <c r="K863" s="479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479"/>
      <c r="J864" s="10"/>
      <c r="K864" s="479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479"/>
      <c r="J865" s="10"/>
      <c r="K865" s="479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479"/>
      <c r="J866" s="10"/>
      <c r="K866" s="479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479"/>
      <c r="J867" s="10"/>
      <c r="K867" s="479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479"/>
      <c r="J868" s="10"/>
      <c r="K868" s="479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479"/>
      <c r="J869" s="10"/>
      <c r="K869" s="479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479"/>
      <c r="J870" s="10"/>
      <c r="K870" s="479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479"/>
      <c r="J871" s="10"/>
      <c r="K871" s="479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479"/>
      <c r="J872" s="10"/>
      <c r="K872" s="479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479"/>
      <c r="J873" s="10"/>
      <c r="K873" s="479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479"/>
      <c r="J874" s="10"/>
      <c r="K874" s="479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479"/>
      <c r="J875" s="10"/>
      <c r="K875" s="479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479"/>
      <c r="J876" s="10"/>
      <c r="K876" s="479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479"/>
      <c r="J877" s="10"/>
      <c r="K877" s="479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479"/>
      <c r="J878" s="10"/>
      <c r="K878" s="479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479"/>
      <c r="J879" s="10"/>
      <c r="K879" s="479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479"/>
      <c r="J880" s="10"/>
      <c r="K880" s="479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479"/>
      <c r="J881" s="10"/>
      <c r="K881" s="479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479"/>
      <c r="J882" s="10"/>
      <c r="K882" s="479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479"/>
      <c r="J883" s="10"/>
      <c r="K883" s="479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479"/>
      <c r="J884" s="10"/>
      <c r="K884" s="479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479"/>
      <c r="J885" s="10"/>
      <c r="K885" s="479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479"/>
      <c r="J886" s="10"/>
      <c r="K886" s="479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479"/>
      <c r="J887" s="10"/>
      <c r="K887" s="479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479"/>
      <c r="J888" s="10"/>
      <c r="K888" s="479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479"/>
      <c r="J889" s="10"/>
      <c r="K889" s="479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479"/>
      <c r="J890" s="10"/>
      <c r="K890" s="479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479"/>
      <c r="J891" s="10"/>
      <c r="K891" s="479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479"/>
      <c r="J892" s="10"/>
      <c r="K892" s="479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479"/>
      <c r="J893" s="10"/>
      <c r="K893" s="479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479"/>
      <c r="J894" s="10"/>
      <c r="K894" s="479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479"/>
      <c r="J895" s="10"/>
      <c r="K895" s="479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479"/>
      <c r="J896" s="10"/>
      <c r="K896" s="479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479"/>
      <c r="J897" s="10"/>
      <c r="K897" s="479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479"/>
      <c r="J898" s="10"/>
      <c r="K898" s="479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479"/>
      <c r="J899" s="10"/>
      <c r="K899" s="479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479"/>
      <c r="J900" s="10"/>
      <c r="K900" s="479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479"/>
      <c r="J901" s="10"/>
      <c r="K901" s="479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479"/>
      <c r="J902" s="10"/>
      <c r="K902" s="479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479"/>
      <c r="J903" s="10"/>
      <c r="K903" s="479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479"/>
      <c r="J904" s="10"/>
      <c r="K904" s="479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479"/>
      <c r="J905" s="10"/>
      <c r="K905" s="479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479"/>
      <c r="J906" s="10"/>
      <c r="K906" s="479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479"/>
      <c r="J907" s="10"/>
      <c r="K907" s="479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479"/>
      <c r="J908" s="10"/>
      <c r="K908" s="479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479"/>
      <c r="J909" s="10"/>
      <c r="K909" s="479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479"/>
      <c r="J910" s="10"/>
      <c r="K910" s="479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479"/>
      <c r="J911" s="10"/>
      <c r="K911" s="479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479"/>
      <c r="J912" s="10"/>
      <c r="K912" s="479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479"/>
      <c r="J913" s="10"/>
      <c r="K913" s="479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479"/>
      <c r="J914" s="10"/>
      <c r="K914" s="479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479"/>
      <c r="J915" s="10"/>
      <c r="K915" s="479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479"/>
      <c r="J916" s="10"/>
      <c r="K916" s="479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479"/>
      <c r="J917" s="10"/>
      <c r="K917" s="479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479"/>
      <c r="J918" s="10"/>
      <c r="K918" s="479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479"/>
      <c r="J919" s="10"/>
      <c r="K919" s="479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479"/>
      <c r="J920" s="10"/>
      <c r="K920" s="479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479"/>
      <c r="J921" s="10"/>
      <c r="K921" s="479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479"/>
      <c r="J922" s="10"/>
      <c r="K922" s="479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479"/>
      <c r="J923" s="10"/>
      <c r="K923" s="479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479"/>
      <c r="J924" s="10"/>
      <c r="K924" s="479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479"/>
      <c r="J925" s="10"/>
      <c r="K925" s="479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479"/>
      <c r="J926" s="10"/>
      <c r="K926" s="479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479"/>
      <c r="J927" s="10"/>
      <c r="K927" s="479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479"/>
      <c r="J928" s="10"/>
      <c r="K928" s="479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479"/>
      <c r="J929" s="10"/>
      <c r="K929" s="479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479"/>
      <c r="J930" s="10"/>
      <c r="K930" s="479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479"/>
      <c r="J931" s="10"/>
      <c r="K931" s="479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479"/>
      <c r="J932" s="10"/>
      <c r="K932" s="479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479"/>
      <c r="J933" s="10"/>
      <c r="K933" s="479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479"/>
      <c r="J934" s="10"/>
      <c r="K934" s="479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479"/>
      <c r="J935" s="10"/>
      <c r="K935" s="479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479"/>
      <c r="J936" s="10"/>
      <c r="K936" s="479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479"/>
      <c r="J937" s="10"/>
      <c r="K937" s="479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479"/>
      <c r="J938" s="10"/>
      <c r="K938" s="479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479"/>
      <c r="J939" s="10"/>
      <c r="K939" s="479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479"/>
      <c r="J940" s="10"/>
      <c r="K940" s="479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479"/>
      <c r="J941" s="10"/>
      <c r="K941" s="479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479"/>
      <c r="J942" s="10"/>
      <c r="K942" s="479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479"/>
      <c r="J943" s="10"/>
      <c r="K943" s="479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479"/>
      <c r="J944" s="10"/>
      <c r="K944" s="479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479"/>
      <c r="J945" s="10"/>
      <c r="K945" s="479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479"/>
      <c r="J946" s="10"/>
      <c r="K946" s="479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479"/>
      <c r="J947" s="10"/>
      <c r="K947" s="479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479"/>
      <c r="J948" s="10"/>
      <c r="K948" s="479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479"/>
      <c r="J949" s="10"/>
      <c r="K949" s="479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479"/>
      <c r="J950" s="10"/>
      <c r="K950" s="479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479"/>
      <c r="J951" s="10"/>
      <c r="K951" s="479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479"/>
      <c r="J952" s="10"/>
      <c r="K952" s="479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479"/>
      <c r="J953" s="10"/>
      <c r="K953" s="479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479"/>
      <c r="J954" s="10"/>
      <c r="K954" s="479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479"/>
      <c r="J955" s="10"/>
      <c r="K955" s="479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479"/>
      <c r="J956" s="10"/>
      <c r="K956" s="479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479"/>
      <c r="J957" s="10"/>
      <c r="K957" s="479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479"/>
      <c r="J958" s="10"/>
      <c r="K958" s="479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479"/>
      <c r="J959" s="10"/>
      <c r="K959" s="479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479"/>
      <c r="J960" s="10"/>
      <c r="K960" s="479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479"/>
      <c r="J961" s="10"/>
      <c r="K961" s="479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479"/>
      <c r="J962" s="10"/>
      <c r="K962" s="479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479"/>
      <c r="J963" s="10"/>
      <c r="K963" s="479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479"/>
      <c r="J964" s="10"/>
      <c r="K964" s="479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479"/>
      <c r="J965" s="10"/>
      <c r="K965" s="479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479"/>
      <c r="J966" s="10"/>
      <c r="K966" s="479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479"/>
      <c r="J967" s="10"/>
      <c r="K967" s="479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479"/>
      <c r="J968" s="10"/>
      <c r="K968" s="479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479"/>
      <c r="J969" s="10"/>
      <c r="K969" s="479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479"/>
      <c r="J970" s="10"/>
      <c r="K970" s="479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479"/>
      <c r="J971" s="10"/>
      <c r="K971" s="479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479"/>
      <c r="J972" s="10"/>
      <c r="K972" s="479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479"/>
      <c r="J973" s="10"/>
      <c r="K973" s="479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479"/>
      <c r="J974" s="10"/>
      <c r="K974" s="479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479"/>
      <c r="J975" s="10"/>
      <c r="K975" s="479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479"/>
      <c r="J976" s="10"/>
      <c r="K976" s="479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479"/>
      <c r="J977" s="10"/>
      <c r="K977" s="479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479"/>
      <c r="J978" s="10"/>
      <c r="K978" s="479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479"/>
      <c r="J979" s="10"/>
      <c r="K979" s="479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479"/>
      <c r="J980" s="10"/>
      <c r="K980" s="479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479"/>
      <c r="J981" s="10"/>
      <c r="K981" s="479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479"/>
      <c r="J982" s="10"/>
      <c r="K982" s="479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479"/>
      <c r="J983" s="10"/>
      <c r="K983" s="479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479"/>
      <c r="J984" s="10"/>
      <c r="K984" s="479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479"/>
      <c r="J985" s="10"/>
      <c r="K985" s="479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479"/>
      <c r="J986" s="10"/>
      <c r="K986" s="479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479"/>
      <c r="J987" s="10"/>
      <c r="K987" s="479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479"/>
      <c r="J988" s="10"/>
      <c r="K988" s="479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479"/>
      <c r="J989" s="10"/>
      <c r="K989" s="479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479"/>
      <c r="J990" s="10"/>
      <c r="K990" s="479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479"/>
      <c r="J991" s="10"/>
      <c r="K991" s="479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479"/>
      <c r="J992" s="10"/>
      <c r="K992" s="479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479"/>
      <c r="J993" s="10"/>
      <c r="K993" s="479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479"/>
      <c r="J994" s="10"/>
      <c r="K994" s="479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479"/>
      <c r="J995" s="10"/>
      <c r="K995" s="479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479"/>
      <c r="J996" s="10"/>
      <c r="K996" s="479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479"/>
      <c r="J997" s="10"/>
      <c r="K997" s="479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15.75" customHeight="1" x14ac:dyDescent="0.2"/>
    <row r="999" spans="1:24" ht="15.75" customHeight="1" x14ac:dyDescent="0.2"/>
  </sheetData>
  <mergeCells count="401">
    <mergeCell ref="A166:A167"/>
    <mergeCell ref="A169:A174"/>
    <mergeCell ref="B169:B174"/>
    <mergeCell ref="B175:C175"/>
    <mergeCell ref="B176:C176"/>
    <mergeCell ref="B177:C177"/>
    <mergeCell ref="B178:C178"/>
    <mergeCell ref="E166:E167"/>
    <mergeCell ref="F166:F167"/>
    <mergeCell ref="C169:C171"/>
    <mergeCell ref="D169:D171"/>
    <mergeCell ref="E169:E171"/>
    <mergeCell ref="F169:F171"/>
    <mergeCell ref="C162:C163"/>
    <mergeCell ref="D162:D163"/>
    <mergeCell ref="B164:D164"/>
    <mergeCell ref="B166:B167"/>
    <mergeCell ref="C166:C167"/>
    <mergeCell ref="D166:D167"/>
    <mergeCell ref="B168:D168"/>
    <mergeCell ref="A151:A153"/>
    <mergeCell ref="B154:B155"/>
    <mergeCell ref="C154:C155"/>
    <mergeCell ref="D154:D155"/>
    <mergeCell ref="E154:E155"/>
    <mergeCell ref="F154:F155"/>
    <mergeCell ref="B156:D156"/>
    <mergeCell ref="E162:E163"/>
    <mergeCell ref="F162:F163"/>
    <mergeCell ref="A154:A155"/>
    <mergeCell ref="A157:A163"/>
    <mergeCell ref="B157:B163"/>
    <mergeCell ref="C157:C158"/>
    <mergeCell ref="D157:D158"/>
    <mergeCell ref="E157:E158"/>
    <mergeCell ref="F157:F158"/>
    <mergeCell ref="B150:D150"/>
    <mergeCell ref="B151:B153"/>
    <mergeCell ref="C151:C153"/>
    <mergeCell ref="D151:D153"/>
    <mergeCell ref="E151:E153"/>
    <mergeCell ref="F151:F153"/>
    <mergeCell ref="C159:C160"/>
    <mergeCell ref="D159:D160"/>
    <mergeCell ref="E159:E160"/>
    <mergeCell ref="F159:F160"/>
    <mergeCell ref="A140:A144"/>
    <mergeCell ref="B140:B144"/>
    <mergeCell ref="E140:E144"/>
    <mergeCell ref="F140:F144"/>
    <mergeCell ref="C141:C142"/>
    <mergeCell ref="D141:D142"/>
    <mergeCell ref="B145:D145"/>
    <mergeCell ref="A146:A149"/>
    <mergeCell ref="B146:B149"/>
    <mergeCell ref="C146:C149"/>
    <mergeCell ref="E146:E149"/>
    <mergeCell ref="F146:F149"/>
    <mergeCell ref="D146:D149"/>
    <mergeCell ref="B129:C129"/>
    <mergeCell ref="B130:C130"/>
    <mergeCell ref="B131:C131"/>
    <mergeCell ref="B132:C132"/>
    <mergeCell ref="B133:C133"/>
    <mergeCell ref="B134:C134"/>
    <mergeCell ref="B135:C135"/>
    <mergeCell ref="B139:D139"/>
    <mergeCell ref="B138:C138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C112:C114"/>
    <mergeCell ref="D112:D114"/>
    <mergeCell ref="E112:E114"/>
    <mergeCell ref="F112:F114"/>
    <mergeCell ref="B115:C115"/>
    <mergeCell ref="B116:C116"/>
    <mergeCell ref="B117:C117"/>
    <mergeCell ref="B118:C118"/>
    <mergeCell ref="B119:C119"/>
    <mergeCell ref="B111:D111"/>
    <mergeCell ref="G111:J111"/>
    <mergeCell ref="A104:A108"/>
    <mergeCell ref="B104:B108"/>
    <mergeCell ref="C104:C105"/>
    <mergeCell ref="D104:D105"/>
    <mergeCell ref="E104:E105"/>
    <mergeCell ref="F104:F105"/>
    <mergeCell ref="F106:F107"/>
    <mergeCell ref="D106:D107"/>
    <mergeCell ref="E106:E107"/>
    <mergeCell ref="A99:A101"/>
    <mergeCell ref="B99:B101"/>
    <mergeCell ref="C99:C101"/>
    <mergeCell ref="D99:D101"/>
    <mergeCell ref="E99:E101"/>
    <mergeCell ref="F99:F101"/>
    <mergeCell ref="B103:D103"/>
    <mergeCell ref="C106:C107"/>
    <mergeCell ref="B109:D109"/>
    <mergeCell ref="A83:A87"/>
    <mergeCell ref="A97:A98"/>
    <mergeCell ref="B97:B98"/>
    <mergeCell ref="C97:C98"/>
    <mergeCell ref="D97:D98"/>
    <mergeCell ref="E97:E98"/>
    <mergeCell ref="F97:F98"/>
    <mergeCell ref="B83:B87"/>
    <mergeCell ref="C84:C86"/>
    <mergeCell ref="E84:E86"/>
    <mergeCell ref="F84:F86"/>
    <mergeCell ref="A89:A94"/>
    <mergeCell ref="B89:B94"/>
    <mergeCell ref="C89:C91"/>
    <mergeCell ref="D89:D91"/>
    <mergeCell ref="E89:E91"/>
    <mergeCell ref="F89:F91"/>
    <mergeCell ref="B95:D95"/>
    <mergeCell ref="B75:C75"/>
    <mergeCell ref="D84:D86"/>
    <mergeCell ref="B88:D88"/>
    <mergeCell ref="B76:C76"/>
    <mergeCell ref="B77:C77"/>
    <mergeCell ref="B78:C78"/>
    <mergeCell ref="B79:C79"/>
    <mergeCell ref="B81:C81"/>
    <mergeCell ref="B82:D82"/>
    <mergeCell ref="A51:A53"/>
    <mergeCell ref="B51:B53"/>
    <mergeCell ref="C51:C53"/>
    <mergeCell ref="D51:D53"/>
    <mergeCell ref="E51:E53"/>
    <mergeCell ref="F51:F53"/>
    <mergeCell ref="B54:D54"/>
    <mergeCell ref="A68:A74"/>
    <mergeCell ref="B68:B74"/>
    <mergeCell ref="C71:C72"/>
    <mergeCell ref="D71:D72"/>
    <mergeCell ref="E71:E72"/>
    <mergeCell ref="F71:F72"/>
    <mergeCell ref="A61:A63"/>
    <mergeCell ref="B61:B63"/>
    <mergeCell ref="D61:D63"/>
    <mergeCell ref="E61:E63"/>
    <mergeCell ref="F61:F63"/>
    <mergeCell ref="A47:A49"/>
    <mergeCell ref="B47:B49"/>
    <mergeCell ref="C47:C48"/>
    <mergeCell ref="D47:D48"/>
    <mergeCell ref="E47:E48"/>
    <mergeCell ref="F47:F48"/>
    <mergeCell ref="B50:D50"/>
    <mergeCell ref="B46:D46"/>
    <mergeCell ref="C61:C63"/>
    <mergeCell ref="B64:C64"/>
    <mergeCell ref="D65:D66"/>
    <mergeCell ref="E65:E66"/>
    <mergeCell ref="F65:F66"/>
    <mergeCell ref="B67:D67"/>
    <mergeCell ref="C58:C59"/>
    <mergeCell ref="B60:D60"/>
    <mergeCell ref="B40:C40"/>
    <mergeCell ref="B42:C42"/>
    <mergeCell ref="B43:D43"/>
    <mergeCell ref="A44:A45"/>
    <mergeCell ref="B44:B45"/>
    <mergeCell ref="C44:C45"/>
    <mergeCell ref="D44:D45"/>
    <mergeCell ref="E44:E45"/>
    <mergeCell ref="F44:F45"/>
    <mergeCell ref="A32:A36"/>
    <mergeCell ref="B35:B36"/>
    <mergeCell ref="D35:D36"/>
    <mergeCell ref="E35:E36"/>
    <mergeCell ref="F35:F36"/>
    <mergeCell ref="C35:C36"/>
    <mergeCell ref="B37:C37"/>
    <mergeCell ref="B38:C38"/>
    <mergeCell ref="B39:C39"/>
    <mergeCell ref="B25:D25"/>
    <mergeCell ref="B27:D27"/>
    <mergeCell ref="A28:A30"/>
    <mergeCell ref="C28:C29"/>
    <mergeCell ref="D28:D29"/>
    <mergeCell ref="E28:E29"/>
    <mergeCell ref="F28:F29"/>
    <mergeCell ref="B28:B30"/>
    <mergeCell ref="B31:D31"/>
    <mergeCell ref="D58:D59"/>
    <mergeCell ref="E58:E59"/>
    <mergeCell ref="A55:A59"/>
    <mergeCell ref="B55:B59"/>
    <mergeCell ref="C55:C57"/>
    <mergeCell ref="D55:D57"/>
    <mergeCell ref="E55:E57"/>
    <mergeCell ref="F55:F57"/>
    <mergeCell ref="F58:F59"/>
    <mergeCell ref="A6:A11"/>
    <mergeCell ref="F6:F7"/>
    <mergeCell ref="F8:F9"/>
    <mergeCell ref="D18:D19"/>
    <mergeCell ref="E18:E19"/>
    <mergeCell ref="F18:F19"/>
    <mergeCell ref="D22:D24"/>
    <mergeCell ref="E22:E24"/>
    <mergeCell ref="F22:F24"/>
    <mergeCell ref="A18:A19"/>
    <mergeCell ref="A21:A24"/>
    <mergeCell ref="B21:B24"/>
    <mergeCell ref="C22:C24"/>
    <mergeCell ref="C6:C7"/>
    <mergeCell ref="C8:C9"/>
    <mergeCell ref="B6:B11"/>
    <mergeCell ref="B12:D12"/>
    <mergeCell ref="B15:D15"/>
    <mergeCell ref="B17:D17"/>
    <mergeCell ref="B18:B19"/>
    <mergeCell ref="C18:C19"/>
    <mergeCell ref="B20:D20"/>
    <mergeCell ref="K3:L3"/>
    <mergeCell ref="D6:D7"/>
    <mergeCell ref="E6:E7"/>
    <mergeCell ref="D8:D9"/>
    <mergeCell ref="E8:E9"/>
    <mergeCell ref="D2:D3"/>
    <mergeCell ref="E3:F3"/>
    <mergeCell ref="B4:C4"/>
    <mergeCell ref="B5:D5"/>
    <mergeCell ref="G3:H3"/>
    <mergeCell ref="I3:J3"/>
    <mergeCell ref="A2:A3"/>
    <mergeCell ref="B2:C3"/>
    <mergeCell ref="M2:M3"/>
    <mergeCell ref="B269:C269"/>
    <mergeCell ref="B270:C270"/>
    <mergeCell ref="B271:C271"/>
    <mergeCell ref="B272:C272"/>
    <mergeCell ref="B273:C273"/>
    <mergeCell ref="B277:D277"/>
    <mergeCell ref="B301:C301"/>
    <mergeCell ref="B302:C302"/>
    <mergeCell ref="B303:C303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333:D333"/>
    <mergeCell ref="B322:C322"/>
    <mergeCell ref="B323:C323"/>
    <mergeCell ref="B324:C324"/>
    <mergeCell ref="B325:C325"/>
    <mergeCell ref="B326:C326"/>
    <mergeCell ref="B327:C327"/>
    <mergeCell ref="B328:C328"/>
    <mergeCell ref="C231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316:C316"/>
    <mergeCell ref="B317:C317"/>
    <mergeCell ref="B318:C318"/>
    <mergeCell ref="B319:C319"/>
    <mergeCell ref="B320:C320"/>
    <mergeCell ref="B321:C321"/>
    <mergeCell ref="B329:C329"/>
    <mergeCell ref="B330:C330"/>
    <mergeCell ref="B332:C332"/>
    <mergeCell ref="B300:C300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04:C304"/>
    <mergeCell ref="B305:C305"/>
    <mergeCell ref="B306:C306"/>
    <mergeCell ref="B307:C307"/>
    <mergeCell ref="A289:A290"/>
    <mergeCell ref="B289:B290"/>
    <mergeCell ref="B291:D291"/>
    <mergeCell ref="A292:A299"/>
    <mergeCell ref="B292:B299"/>
    <mergeCell ref="C293:C294"/>
    <mergeCell ref="D293:D294"/>
    <mergeCell ref="C295:C296"/>
    <mergeCell ref="D295:D296"/>
    <mergeCell ref="E293:E294"/>
    <mergeCell ref="F293:F294"/>
    <mergeCell ref="E295:E296"/>
    <mergeCell ref="F295:F296"/>
    <mergeCell ref="B276:C276"/>
    <mergeCell ref="B278:B281"/>
    <mergeCell ref="C278:C281"/>
    <mergeCell ref="D278:D281"/>
    <mergeCell ref="E278:E281"/>
    <mergeCell ref="F278:F281"/>
    <mergeCell ref="B282:D282"/>
    <mergeCell ref="B283:B287"/>
    <mergeCell ref="B288:D288"/>
    <mergeCell ref="B224:B227"/>
    <mergeCell ref="B228:D228"/>
    <mergeCell ref="A229:A233"/>
    <mergeCell ref="B229:B233"/>
    <mergeCell ref="D231:D233"/>
    <mergeCell ref="E231:E233"/>
    <mergeCell ref="F231:F233"/>
    <mergeCell ref="C283:C284"/>
    <mergeCell ref="D283:D284"/>
    <mergeCell ref="E283:E284"/>
    <mergeCell ref="F283:F284"/>
    <mergeCell ref="A278:A281"/>
    <mergeCell ref="A283:A287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A206:A208"/>
    <mergeCell ref="B206:B208"/>
    <mergeCell ref="C206:C208"/>
    <mergeCell ref="B209:D209"/>
    <mergeCell ref="B211:D211"/>
    <mergeCell ref="A212:A216"/>
    <mergeCell ref="B212:B216"/>
    <mergeCell ref="C214:C215"/>
    <mergeCell ref="E214:E215"/>
    <mergeCell ref="B198:C198"/>
    <mergeCell ref="B199:C199"/>
    <mergeCell ref="D206:D208"/>
    <mergeCell ref="E206:E208"/>
    <mergeCell ref="F206:F208"/>
    <mergeCell ref="B200:C200"/>
    <mergeCell ref="B201:C201"/>
    <mergeCell ref="B204:C204"/>
    <mergeCell ref="B205:D205"/>
    <mergeCell ref="A224:A227"/>
    <mergeCell ref="C224:C225"/>
    <mergeCell ref="D224:D225"/>
    <mergeCell ref="E224:E225"/>
    <mergeCell ref="F224:F225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D214:D215"/>
    <mergeCell ref="B217:D217"/>
    <mergeCell ref="A218:A222"/>
    <mergeCell ref="C218:C220"/>
    <mergeCell ref="D218:D220"/>
    <mergeCell ref="E218:E220"/>
    <mergeCell ref="F218:F220"/>
    <mergeCell ref="B218:B222"/>
    <mergeCell ref="B223:D223"/>
    <mergeCell ref="F214:F215"/>
  </mergeCells>
  <printOptions horizontalCentered="1" gridLines="1"/>
  <pageMargins left="0.23622047244094491" right="0.23622047244094491" top="0.35433070866141736" bottom="0.35433070866141736" header="0" footer="0"/>
  <pageSetup paperSize="9" scale="88" fitToHeight="0" pageOrder="overThenDown" orientation="landscape" cellComments="atEnd" r:id="rId1"/>
  <headerFooter>
    <oddHeader>&amp;CTEACHING PROVIDED A.Y. 2022-2023</oddHeader>
    <oddFooter>&amp;R&amp;P</oddFooter>
  </headerFooter>
  <rowBreaks count="5" manualBreakCount="5">
    <brk id="40" max="16383" man="1"/>
    <brk id="79" max="16383" man="1"/>
    <brk id="136" max="16383" man="1"/>
    <brk id="202" max="16383" man="1"/>
    <brk id="2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2022-2023 definitivo</vt:lpstr>
      <vt:lpstr>'2022-2023 definitivo'!Area_stampa</vt:lpstr>
      <vt:lpstr>'2022-2023 definitivo'!Titoli_stampa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Barbero</dc:creator>
  <cp:lastModifiedBy>Manuela Barbero</cp:lastModifiedBy>
  <cp:lastPrinted>2023-02-20T13:44:11Z</cp:lastPrinted>
  <dcterms:created xsi:type="dcterms:W3CDTF">2018-12-13T08:54:46Z</dcterms:created>
  <dcterms:modified xsi:type="dcterms:W3CDTF">2023-02-20T13:44:58Z</dcterms:modified>
</cp:coreProperties>
</file>